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ThisWorkbook" defaultThemeVersion="124226"/>
  <xr:revisionPtr revIDLastSave="0" documentId="13_ncr:1_{CD2CB261-FDF1-44C4-A3F6-9DE59C723039}" xr6:coauthVersionLast="46" xr6:coauthVersionMax="46" xr10:uidLastSave="{00000000-0000-0000-0000-000000000000}"/>
  <bookViews>
    <workbookView xWindow="2340" yWindow="705" windowWidth="22485" windowHeight="17100" tabRatio="686" firstSheet="9" activeTab="4" xr2:uid="{00000000-000D-0000-FFFF-FFFF00000000}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引当金!$F$3</definedName>
    <definedName name="ColumnEnd" localSheetId="7">基金!$G$3</definedName>
    <definedName name="ColumnEnd" localSheetId="18">財源会計テンプレート!#REF!</definedName>
    <definedName name="ColumnEnd" localSheetId="16">財源情報明細!$F$4</definedName>
    <definedName name="ColumnEnd" localSheetId="15">財源明細!$E$3</definedName>
    <definedName name="ColumnEnd" localSheetId="17">資金明細!$B$3</definedName>
    <definedName name="ColumnEnd" localSheetId="9">'長期延滞債権 '!#REF!</definedName>
    <definedName name="ColumnEnd" localSheetId="14">'補助金 '!$F$3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引当金!$A$12</definedName>
    <definedName name="End" localSheetId="7">基金!$A$24</definedName>
    <definedName name="End" localSheetId="18">財源会計テンプレート!#REF!</definedName>
    <definedName name="End" localSheetId="16">財源情報明細!$A$9</definedName>
    <definedName name="End" localSheetId="15">財源明細!#REF!</definedName>
    <definedName name="End" localSheetId="17">資金明細!$A$7</definedName>
    <definedName name="End" localSheetId="9">'長期延滞債権 '!#REF!</definedName>
    <definedName name="End" localSheetId="14">'補助金 '!$A$14</definedName>
    <definedName name="End" localSheetId="10">'未収金 '!#REF!</definedName>
    <definedName name="End">#REF!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16">財源情報明細!$A$1:$F$16</definedName>
    <definedName name="_xlnm.Print_Area" localSheetId="3">資金収支計算書!$B$1:$O$69</definedName>
    <definedName name="_xlnm.Print_Area" localSheetId="1">純資産変動計算書!$B$1:$Q$32</definedName>
    <definedName name="_xlnm.Print_Area" localSheetId="0">貸借対照表!$C$1:$AB$71</definedName>
    <definedName name="_xlnm.Print_Titles" localSheetId="5">有形固定資産に係る行政目的別の明細!$1:$3</definedName>
    <definedName name="_xlnm.Print_Titles" localSheetId="4">有形固定資産の明細!$1:$3</definedName>
    <definedName name="Start" localSheetId="13">引当金!$A$3</definedName>
    <definedName name="Start" localSheetId="7">基金!$A$3</definedName>
    <definedName name="Start" localSheetId="18">財源会計テンプレート!#REF!</definedName>
    <definedName name="Start" localSheetId="16">財源情報明細!$A$3</definedName>
    <definedName name="Start" localSheetId="15">財源明細!$A$3</definedName>
    <definedName name="Start" localSheetId="17">資金明細!#REF!</definedName>
    <definedName name="Start" localSheetId="9">'長期延滞債権 '!#REF!</definedName>
    <definedName name="Start" localSheetId="14">'補助金 '!$A$3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8" l="1"/>
  <c r="G1" i="9"/>
  <c r="K2" i="178"/>
  <c r="F5" i="38"/>
  <c r="C5" i="38"/>
  <c r="B28" i="186"/>
  <c r="C28" i="186"/>
  <c r="E32" i="37"/>
  <c r="E7" i="38" l="1"/>
  <c r="E13" i="171"/>
  <c r="E10" i="171"/>
  <c r="E18" i="37"/>
  <c r="F1" i="38" l="1"/>
  <c r="E1" i="37"/>
  <c r="F1" i="35"/>
  <c r="J1" i="13"/>
  <c r="F11" i="35"/>
  <c r="D11" i="35"/>
  <c r="B12" i="35"/>
  <c r="C12" i="35"/>
  <c r="F12" i="35"/>
  <c r="E12" i="35"/>
  <c r="D12" i="35"/>
  <c r="F7" i="35"/>
  <c r="F8" i="35"/>
  <c r="F9" i="35"/>
  <c r="J13" i="13"/>
  <c r="J7" i="13"/>
  <c r="K1" i="12"/>
  <c r="B1" i="39" l="1"/>
  <c r="C24" i="191" l="1"/>
  <c r="C25" i="191" s="1"/>
  <c r="B24" i="191"/>
  <c r="B25" i="191" s="1"/>
  <c r="C1" i="191"/>
  <c r="C1" i="186" l="1"/>
  <c r="F1" i="187"/>
  <c r="F6" i="187"/>
  <c r="F7" i="187"/>
  <c r="F5" i="187"/>
  <c r="F17" i="9"/>
  <c r="F5" i="9"/>
  <c r="F6" i="9"/>
  <c r="F7" i="9"/>
  <c r="F8" i="9"/>
  <c r="F9" i="9"/>
  <c r="F10" i="9"/>
  <c r="F11" i="9"/>
  <c r="F12" i="9"/>
  <c r="F13" i="9"/>
  <c r="F14" i="9"/>
  <c r="F15" i="9"/>
  <c r="F16" i="9"/>
  <c r="F18" i="9"/>
  <c r="F19" i="9"/>
  <c r="F20" i="9"/>
  <c r="F21" i="9"/>
  <c r="F22" i="9"/>
  <c r="F23" i="9"/>
  <c r="F4" i="9"/>
  <c r="J18" i="178" l="1"/>
  <c r="B18" i="178"/>
  <c r="I1" i="189" l="1"/>
  <c r="E6" i="38" l="1"/>
  <c r="E5" i="38" l="1"/>
  <c r="B7" i="39"/>
  <c r="E38" i="37"/>
  <c r="E35" i="37"/>
  <c r="E39" i="37" s="1"/>
  <c r="E24" i="37"/>
  <c r="E21" i="37"/>
  <c r="E14" i="171"/>
  <c r="E40" i="37" l="1"/>
  <c r="E25" i="37"/>
  <c r="E26" i="37" s="1"/>
  <c r="D17" i="12" l="1"/>
  <c r="K17" i="12"/>
  <c r="J17" i="12"/>
  <c r="I17" i="12"/>
  <c r="H17" i="12"/>
  <c r="G17" i="12"/>
  <c r="F17" i="12"/>
  <c r="E17" i="12"/>
  <c r="C17" i="12"/>
  <c r="B17" i="12"/>
  <c r="B24" i="9" l="1"/>
  <c r="C39" i="178"/>
  <c r="D39" i="178"/>
  <c r="E39" i="178"/>
  <c r="F39" i="178"/>
  <c r="G39" i="178"/>
  <c r="H39" i="178"/>
  <c r="I39" i="178"/>
  <c r="J39" i="178"/>
  <c r="K39" i="178"/>
  <c r="B39" i="178"/>
  <c r="F8" i="187" l="1"/>
  <c r="E8" i="187"/>
  <c r="D8" i="187"/>
  <c r="C8" i="187"/>
  <c r="B8" i="187"/>
  <c r="C29" i="186" l="1"/>
  <c r="B29" i="186"/>
  <c r="B9" i="38" l="1"/>
  <c r="C9" i="38" l="1"/>
  <c r="D9" i="38"/>
  <c r="F9" i="38"/>
  <c r="E9" i="38"/>
  <c r="F24" i="9"/>
  <c r="C24" i="9" l="1"/>
  <c r="D24" i="9"/>
  <c r="E24" i="9"/>
  <c r="G24" i="9" l="1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s="1"/>
  <c r="AD46" i="165" l="1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<sst xmlns="http://schemas.openxmlformats.org/spreadsheetml/2006/main" count="1097" uniqueCount="693">
  <si>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</si>
  <si>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</si>
  <si>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</si>
  <si>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</si>
  <si>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</si>
  <si>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</si>
  <si>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</si>
  <si>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</si>
  <si>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</si>
  <si>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</si>
  <si>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</si>
  <si>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</si>
  <si>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</si>
  <si>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</si>
  <si>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</si>
  <si>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</si>
  <si>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</si>
  <si>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</si>
  <si>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</si>
  <si>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</si>
  <si>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</si>
  <si>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</si>
  <si>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</si>
  <si>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</si>
  <si>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</si>
  <si>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</si>
  <si>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</si>
  <si>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</si>
  <si>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</si>
  <si>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</si>
  <si>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</si>
  <si>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</si>
  <si>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</si>
  <si>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</si>
  <si>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</si>
  <si>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</si>
  <si>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</si>
  <si>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</si>
  <si>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</si>
  <si>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</si>
  <si>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</si>
  <si>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</si>
  <si>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</si>
  <si>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</si>
  <si>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</si>
  <si>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</si>
  <si>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</si>
  <si>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</si>
  <si>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</si>
  <si>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</si>
  <si>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</si>
  <si>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</si>
  <si>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</si>
  <si>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</si>
  <si>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</si>
  <si>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</si>
  <si>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</si>
  <si>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</si>
  <si>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</si>
  <si>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</si>
  <si>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</si>
  <si>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</si>
  <si>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</si>
  <si>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</si>
  <si>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</si>
  <si>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</si>
  <si>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</si>
  <si>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</si>
  <si>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</si>
  <si>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</si>
  <si>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</si>
  <si>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</si>
  <si>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</si>
  <si>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</si>
  <si>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</si>
  <si>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</si>
  <si>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</si>
  <si>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</si>
  <si>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</si>
  <si>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</si>
  <si>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</si>
  <si>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</si>
  <si>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</si>
  <si>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</si>
  <si>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</si>
  <si>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</si>
  <si>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</si>
  <si>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</si>
  <si>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</si>
  <si>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</si>
  <si>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</si>
  <si>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</si>
  <si>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</si>
  <si>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</si>
  <si>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</si>
  <si>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</si>
  <si>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</si>
  <si>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</si>
  <si>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</si>
  <si>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>（１）補助金等の明細</t>
    <rPh sb="3" eb="7">
      <t>ホジョキンナド</t>
    </rPh>
    <rPh sb="8" eb="10">
      <t>メイサイ</t>
    </rPh>
    <phoneticPr fontId="16"/>
  </si>
  <si>
    <t>区分</t>
    <rPh sb="0" eb="2">
      <t>クブン</t>
    </rPh>
    <phoneticPr fontId="16"/>
  </si>
  <si>
    <t>名称</t>
    <rPh sb="0" eb="2">
      <t>メイショウ</t>
    </rPh>
    <phoneticPr fontId="16"/>
  </si>
  <si>
    <t>相手先</t>
    <rPh sb="0" eb="3">
      <t>アイテサキ</t>
    </rPh>
    <phoneticPr fontId="16"/>
  </si>
  <si>
    <t>金額</t>
    <rPh sb="0" eb="2">
      <t>キンガク</t>
    </rPh>
    <phoneticPr fontId="16"/>
  </si>
  <si>
    <t>支出目的</t>
    <rPh sb="0" eb="2">
      <t>シシュツ</t>
    </rPh>
    <rPh sb="2" eb="4">
      <t>モクテキ</t>
    </rPh>
    <phoneticPr fontId="16"/>
  </si>
  <si>
    <t>計</t>
    <rPh sb="0" eb="1">
      <t>ケイ</t>
    </rPh>
    <phoneticPr fontId="16"/>
  </si>
  <si>
    <t>合計</t>
    <rPh sb="0" eb="2">
      <t>ゴウケイ</t>
    </rPh>
    <phoneticPr fontId="16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</si>
  <si>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</si>
  <si>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</si>
  <si>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</si>
  <si>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</si>
  <si>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</si>
  <si>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</si>
  <si>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</si>
  <si>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</si>
  <si>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</si>
  <si>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</si>
  <si>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</si>
  <si>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</si>
  <si>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</si>
  <si>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</si>
  <si>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</si>
  <si>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</si>
  <si>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</si>
  <si>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</si>
  <si>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</si>
  <si>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</si>
  <si>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</si>
  <si>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</si>
  <si>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</si>
  <si>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</si>
  <si>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</si>
  <si>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</si>
  <si>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</si>
  <si>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</si>
  <si>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</si>
  <si>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</si>
  <si>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</si>
  <si>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</si>
  <si>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</si>
  <si>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</si>
  <si>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</si>
  <si>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</si>
  <si>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</si>
  <si>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</si>
  <si>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</si>
  <si>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6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</si>
  <si>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</si>
  <si>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</si>
  <si>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</si>
  <si>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</si>
  <si>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</si>
  <si>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</si>
  <si>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</si>
  <si>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</si>
  <si>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</si>
  <si>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</si>
  <si>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</si>
  <si>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</si>
  <si>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</si>
  <si>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</si>
  <si>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</si>
  <si>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</si>
  <si>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</si>
  <si>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</si>
  <si>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</si>
  <si>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</si>
  <si>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</si>
  <si>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</si>
  <si>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</si>
  <si>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</si>
  <si>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</si>
  <si>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</si>
  <si>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</si>
  <si>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</si>
  <si>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</si>
  <si>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</si>
  <si>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</si>
  <si>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</si>
  <si>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</si>
  <si>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</si>
  <si>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</si>
  <si>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</si>
  <si>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</si>
  <si>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</si>
  <si>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</si>
  <si>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</si>
  <si>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</si>
  <si>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</si>
  <si>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</si>
  <si>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</si>
  <si>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</si>
  <si>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</si>
  <si>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</si>
  <si>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</si>
  <si>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</si>
  <si>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</si>
  <si>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</si>
  <si>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</si>
  <si>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</si>
  <si>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</si>
  <si>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</si>
  <si>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</si>
  <si>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6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</si>
  <si>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</si>
  <si>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</si>
  <si>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</si>
  <si>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</si>
  <si>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</si>
  <si>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</si>
  <si>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</si>
  <si>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</si>
  <si>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</si>
  <si>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</si>
  <si>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</si>
  <si>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</si>
  <si>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</si>
  <si>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</si>
  <si>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</si>
  <si>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</si>
  <si>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</si>
  <si>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</si>
  <si>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</si>
  <si>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</si>
  <si>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</si>
  <si>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</si>
  <si>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</si>
  <si>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</si>
  <si>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</si>
  <si>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</si>
  <si>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</si>
  <si>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</si>
  <si>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</si>
  <si>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</si>
  <si>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</si>
  <si>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</si>
  <si>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</si>
  <si>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</si>
  <si>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</si>
  <si>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</si>
  <si>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</si>
  <si>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</si>
  <si>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</si>
  <si>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</si>
  <si>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</si>
  <si>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</si>
  <si>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</si>
  <si>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</si>
  <si>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</si>
  <si>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</si>
  <si>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</si>
  <si>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</si>
  <si>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</si>
  <si>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</si>
  <si>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</si>
  <si>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</si>
  <si>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</si>
  <si>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</si>
  <si>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</si>
  <si>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</si>
  <si>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</si>
  <si>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</si>
  <si>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</si>
  <si>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</si>
  <si>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</si>
  <si>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</si>
  <si>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</si>
  <si>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</si>
  <si>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</si>
  <si>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</si>
  <si>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</si>
  <si>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</si>
  <si>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</si>
  <si>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</si>
  <si>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</si>
  <si>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</si>
  <si>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</si>
  <si>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</si>
  <si>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</si>
  <si>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</si>
  <si>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</si>
  <si>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</si>
  <si>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</si>
  <si>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</si>
  <si>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</si>
  <si>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</si>
  <si>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</si>
  <si>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</si>
  <si>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</si>
  <si>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</si>
  <si>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</si>
  <si>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</si>
  <si>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</si>
  <si>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</si>
  <si>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</si>
  <si>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</si>
  <si>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</si>
  <si>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</si>
  <si>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</si>
  <si>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</si>
  <si>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</si>
  <si>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</si>
  <si>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</si>
  <si>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</si>
  <si>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</si>
  <si>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</si>
  <si>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</si>
  <si>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</si>
  <si>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</si>
  <si>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</si>
  <si>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</si>
  <si>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</si>
  <si>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</si>
  <si>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</si>
  <si>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</si>
  <si>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</si>
  <si>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</si>
  <si>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</si>
  <si>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</si>
  <si>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</si>
  <si>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</si>
  <si>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</si>
  <si>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</si>
  <si>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</si>
  <si>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</si>
  <si>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</si>
  <si>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</si>
  <si>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</si>
  <si>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</si>
  <si>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</si>
  <si>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</si>
  <si>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</si>
  <si>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</si>
  <si>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</si>
  <si>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</si>
  <si>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</si>
  <si>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</si>
  <si>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</si>
  <si>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</si>
  <si>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</si>
  <si>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</si>
  <si>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</si>
  <si>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</si>
  <si>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</si>
  <si>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</si>
  <si>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</si>
  <si>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</si>
  <si>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</si>
  <si>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</si>
  <si>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</si>
  <si>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</si>
  <si>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</si>
  <si>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</si>
  <si>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</si>
  <si>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</si>
  <si>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</si>
  <si>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</si>
  <si>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</si>
  <si>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</si>
  <si>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</si>
  <si>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</si>
  <si>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</si>
  <si>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</si>
  <si>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</si>
  <si>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</si>
  <si>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</si>
  <si>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</si>
  <si>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</si>
  <si>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</si>
  <si>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</si>
  <si>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</si>
  <si>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</si>
  <si>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</si>
  <si>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</si>
  <si>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</si>
  <si>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</si>
  <si>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</si>
  <si>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</si>
  <si>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</si>
  <si>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</si>
  <si>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</si>
  <si>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</si>
  <si>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</si>
  <si>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</si>
  <si>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</si>
  <si>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</si>
  <si>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</si>
  <si>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</si>
  <si>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</si>
  <si>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</si>
  <si>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</si>
  <si>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</si>
  <si>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</si>
  <si>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</si>
  <si>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</si>
  <si>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</si>
  <si>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</si>
  <si>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</si>
  <si>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</si>
  <si>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</si>
  <si>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</si>
  <si>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</si>
  <si>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</si>
  <si>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</si>
  <si>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</si>
  <si>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</si>
  <si>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</si>
  <si>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</si>
  <si>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</si>
  <si>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</si>
  <si>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</si>
  <si>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</si>
  <si>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</si>
  <si>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</si>
  <si>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</si>
  <si>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</si>
  <si>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</si>
  <si>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</si>
  <si>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</si>
  <si>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</si>
  <si>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</si>
  <si>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</si>
  <si>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</si>
  <si>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</si>
  <si>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</si>
  <si>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</si>
  <si>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</si>
  <si>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</si>
  <si>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</si>
  <si>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</si>
  <si>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</si>
  <si>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</si>
  <si>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</si>
  <si>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</si>
  <si>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</si>
  <si>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</si>
  <si>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</si>
  <si>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</si>
  <si>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</si>
  <si>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</si>
  <si>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</si>
  <si>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</si>
  <si>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</si>
  <si>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</si>
  <si>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</si>
  <si>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</si>
  <si>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</si>
  <si>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</si>
  <si>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</si>
  <si>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</si>
  <si>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</si>
  <si>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</si>
  <si>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</si>
  <si>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</si>
  <si>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</si>
  <si>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</si>
  <si>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</si>
  <si>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</si>
  <si>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</si>
  <si>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</si>
  <si>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</si>
  <si>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</si>
  <si>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</si>
  <si>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</si>
  <si>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</si>
  <si>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</si>
  <si>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</si>
  <si>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</si>
  <si>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-</t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</si>
  <si>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</si>
  <si>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</si>
  <si>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</si>
  <si>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</si>
  <si>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</si>
  <si>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</si>
  <si>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</si>
  <si>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</si>
  <si>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</si>
  <si>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</si>
  <si>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</si>
  <si>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</si>
  <si>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</si>
  <si>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32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</si>
  <si>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</si>
  <si>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</si>
  <si>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</si>
  <si>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</si>
  <si>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</si>
  <si>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</si>
  <si>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</si>
  <si>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</si>
  <si>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</si>
  <si>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</si>
  <si>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</si>
  <si>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</si>
  <si>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</si>
  <si>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</si>
  <si>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</si>
  <si>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</si>
  <si>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</si>
  <si>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</si>
  <si>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</si>
  <si>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</si>
  <si>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</si>
  <si>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</si>
  <si>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</si>
  <si>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</si>
  <si>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</si>
  <si>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32"/>
  </si>
  <si>
    <t>(単位：千円)</t>
    <rPh sb="5" eb="6">
      <t>エン</t>
    </rPh>
    <phoneticPr fontId="32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</si>
  <si>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</si>
  <si>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</si>
  <si>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</si>
  <si>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3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</si>
  <si>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</si>
  <si>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</si>
  <si>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</si>
  <si>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</si>
  <si>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</si>
  <si>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</si>
  <si>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</si>
  <si>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</si>
  <si>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</si>
  <si>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</si>
  <si>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</si>
  <si>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</si>
  <si>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</si>
  <si>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</si>
  <si>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</si>
  <si>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</si>
  <si>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</si>
  <si>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</si>
  <si>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</si>
  <si>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</si>
  <si>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</si>
  <si>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</si>
  <si>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</si>
  <si>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</si>
  <si>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</si>
  <si>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</si>
  <si>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</si>
  <si>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</si>
  <si>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</si>
  <si>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</si>
  <si>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</si>
  <si>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</si>
  <si>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</si>
  <si>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</si>
  <si>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</si>
  <si>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</si>
  <si>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</si>
  <si>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</si>
  <si>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</si>
  <si>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</si>
  <si>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</si>
  <si>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</si>
  <si>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</si>
  <si>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</si>
  <si>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</si>
  <si>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</si>
  <si>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</si>
  <si>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</si>
  <si>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</si>
  <si>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</si>
  <si>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</si>
  <si>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</si>
  <si>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</si>
  <si>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</si>
  <si>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</si>
  <si>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</si>
  <si>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</si>
  <si>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</si>
  <si>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</si>
  <si>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</si>
  <si>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</si>
  <si>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</si>
  <si>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</si>
  <si>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</si>
  <si>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　機械器具</t>
  </si>
  <si>
    <t>　物品</t>
  </si>
  <si>
    <t>　美術品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</si>
  <si>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</si>
  <si>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</si>
  <si>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</si>
  <si>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</si>
  <si>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</si>
  <si>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</si>
  <si>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</si>
  <si>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</si>
  <si>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</si>
  <si>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</si>
  <si>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</si>
  <si>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</si>
  <si>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</si>
  <si>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</si>
  <si>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</si>
  <si>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</si>
  <si>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</si>
  <si>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</si>
  <si>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</si>
  <si>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</si>
  <si>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</si>
  <si>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</si>
  <si>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</si>
  <si>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</si>
  <si>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</si>
  <si>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(1)資産項目の明細</t>
    <rPh sb="3" eb="5">
      <t>シサン</t>
    </rPh>
    <rPh sb="5" eb="7">
      <t>コウモク</t>
    </rPh>
    <rPh sb="8" eb="10">
      <t>メイサイ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</si>
  <si>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</si>
  <si>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</si>
  <si>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</si>
  <si>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</si>
  <si>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</si>
  <si>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</si>
  <si>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</si>
  <si>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</si>
  <si>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</si>
  <si>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</si>
  <si>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</si>
  <si>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</si>
  <si>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</si>
  <si>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株式会社新潟ふるさと村</t>
    <rPh sb="0" eb="4">
      <t>カブシキガイシャ</t>
    </rPh>
    <rPh sb="4" eb="6">
      <t>ニイガタ</t>
    </rPh>
    <rPh sb="10" eb="11">
      <t>ムラ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</si>
  <si>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</si>
  <si>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</si>
  <si>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</si>
  <si>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</si>
  <si>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</si>
  <si>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</si>
  <si>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</si>
  <si>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</si>
  <si>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</si>
  <si>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</si>
  <si>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</si>
  <si>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村づくり総合対策基金</t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</si>
  <si>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</si>
  <si>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</si>
  <si>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</si>
  <si>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</si>
  <si>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</si>
  <si>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</si>
  <si>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</si>
  <si>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</si>
  <si>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</si>
  <si>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</si>
  <si>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</si>
  <si>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</si>
  <si>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</si>
  <si>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</si>
  <si>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</si>
  <si>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</si>
  <si>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</si>
  <si>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</si>
  <si>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</si>
  <si>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</si>
  <si>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</si>
  <si>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</si>
  <si>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</si>
  <si>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</si>
  <si>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</si>
  <si>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</si>
  <si>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簡水会計　簡易水道料金</t>
    <rPh sb="0" eb="2">
      <t>カンスイ</t>
    </rPh>
    <rPh sb="2" eb="4">
      <t>カイケイ</t>
    </rPh>
    <rPh sb="5" eb="7">
      <t>カンイ</t>
    </rPh>
    <rPh sb="7" eb="9">
      <t>スイドウ</t>
    </rPh>
    <rPh sb="9" eb="11">
      <t>リョウキン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</si>
  <si>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</si>
  <si>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温泉会計　温泉利用料</t>
    <rPh sb="0" eb="2">
      <t>オンセン</t>
    </rPh>
    <rPh sb="2" eb="4">
      <t>カイケイ</t>
    </rPh>
    <rPh sb="5" eb="7">
      <t>オンセン</t>
    </rPh>
    <rPh sb="7" eb="9">
      <t>リヨウ</t>
    </rPh>
    <rPh sb="9" eb="10">
      <t>リョウ</t>
    </rPh>
    <phoneticPr fontId="1"/>
  </si>
  <si>
    <t>下水会計　下水道使用料</t>
    <rPh sb="0" eb="2">
      <t>ゲスイ</t>
    </rPh>
    <rPh sb="2" eb="4">
      <t>カイケイ</t>
    </rPh>
    <rPh sb="5" eb="8">
      <t>ゲスイドウ</t>
    </rPh>
    <rPh sb="8" eb="11">
      <t>シヨウリョウ</t>
    </rPh>
    <phoneticPr fontId="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</si>
  <si>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</si>
  <si>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下水会計　下水道使用料</t>
    <rPh sb="0" eb="2">
      <t>ゲスイ</t>
    </rPh>
    <rPh sb="2" eb="4">
      <t>カイケイ</t>
    </rPh>
    <rPh sb="5" eb="8">
      <t>ゲスイドウ</t>
    </rPh>
    <rPh sb="8" eb="11">
      <t>シヨウリョウ</t>
    </rPh>
    <phoneticPr fontId="2"/>
  </si>
  <si>
    <t>農水会計　下水道使用料</t>
    <rPh sb="0" eb="2">
      <t>ノウスイ</t>
    </rPh>
    <rPh sb="2" eb="4">
      <t>カイケイ</t>
    </rPh>
    <rPh sb="5" eb="8">
      <t>ゲスイドウ</t>
    </rPh>
    <rPh sb="8" eb="11">
      <t>シヨウリョウ</t>
    </rPh>
    <phoneticPr fontId="1"/>
  </si>
  <si>
    <t>村上総合病院建設負担金</t>
    <rPh sb="0" eb="2">
      <t>ムラカミ</t>
    </rPh>
    <rPh sb="2" eb="4">
      <t>ソウゴウ</t>
    </rPh>
    <rPh sb="4" eb="6">
      <t>ビョウイン</t>
    </rPh>
    <rPh sb="6" eb="8">
      <t>ケンセツ</t>
    </rPh>
    <rPh sb="8" eb="10">
      <t>フタン</t>
    </rPh>
    <rPh sb="10" eb="11">
      <t>キン</t>
    </rPh>
    <phoneticPr fontId="2"/>
  </si>
  <si>
    <t>農業生産基盤整備等事業補助金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9">
      <t>トウ</t>
    </rPh>
    <rPh sb="9" eb="11">
      <t>ジギョウ</t>
    </rPh>
    <rPh sb="11" eb="14">
      <t>ホジョキン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</si>
  <si>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</si>
  <si>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</si>
  <si>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</si>
  <si>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</si>
  <si>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厚生連村上総合病院</t>
    <rPh sb="0" eb="2">
      <t>コウセイ</t>
    </rPh>
    <rPh sb="2" eb="3">
      <t>レン</t>
    </rPh>
    <rPh sb="3" eb="5">
      <t>ムラカミ</t>
    </rPh>
    <rPh sb="5" eb="7">
      <t>ソウゴウ</t>
    </rPh>
    <rPh sb="7" eb="9">
      <t>ビョウイン</t>
    </rPh>
    <phoneticPr fontId="2"/>
  </si>
  <si>
    <t>関川村土地改良区</t>
    <rPh sb="0" eb="2">
      <t>セキカワ</t>
    </rPh>
    <rPh sb="2" eb="3">
      <t>ムラ</t>
    </rPh>
    <rPh sb="3" eb="5">
      <t>トチ</t>
    </rPh>
    <rPh sb="5" eb="7">
      <t>カイリョウ</t>
    </rPh>
    <rPh sb="7" eb="8">
      <t>ク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</si>
  <si>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</si>
  <si>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</si>
  <si>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病院新築負担金</t>
    <rPh sb="0" eb="2">
      <t>ビョウイン</t>
    </rPh>
    <rPh sb="2" eb="4">
      <t>シンチク</t>
    </rPh>
    <rPh sb="4" eb="7">
      <t>フタンキン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</si>
  <si>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</si>
  <si>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圃場整備負担金</t>
    <rPh sb="0" eb="2">
      <t>ホジョウ</t>
    </rPh>
    <rPh sb="2" eb="4">
      <t>セイビ</t>
    </rPh>
    <rPh sb="4" eb="7">
      <t>フタンキン</t>
    </rPh>
    <phoneticPr fontId="2"/>
  </si>
  <si>
    <t>森林作業道整備補助</t>
    <rPh sb="0" eb="2">
      <t>シンリン</t>
    </rPh>
    <rPh sb="2" eb="4">
      <t>サギョウ</t>
    </rPh>
    <rPh sb="4" eb="5">
      <t>ドウ</t>
    </rPh>
    <rPh sb="5" eb="7">
      <t>セイビ</t>
    </rPh>
    <rPh sb="7" eb="9">
      <t>ホジョ</t>
    </rPh>
    <phoneticPr fontId="2"/>
  </si>
  <si>
    <t>合併処理浄化槽設置補助金</t>
    <rPh sb="0" eb="2">
      <t>ガッペイ</t>
    </rPh>
    <rPh sb="2" eb="4">
      <t>ショリ</t>
    </rPh>
    <rPh sb="4" eb="7">
      <t>ジョウカソウ</t>
    </rPh>
    <rPh sb="7" eb="9">
      <t>セッチ</t>
    </rPh>
    <rPh sb="9" eb="12">
      <t>ホジョキン</t>
    </rPh>
    <phoneticPr fontId="2"/>
  </si>
  <si>
    <t>浄化槽設置者</t>
    <rPh sb="0" eb="3">
      <t>ジョウカソウ</t>
    </rPh>
    <rPh sb="3" eb="6">
      <t>セッチシャ</t>
    </rPh>
    <phoneticPr fontId="2"/>
  </si>
  <si>
    <t>合併処理浄化槽設置補助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ホジョ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</si>
  <si>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</si>
  <si>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</si>
  <si>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</si>
  <si>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</si>
  <si>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</si>
  <si>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</si>
  <si>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分担金および負担金</t>
    <phoneticPr fontId="2"/>
  </si>
  <si>
    <t>【関川村_全体会計】</t>
    <rPh sb="1" eb="4">
      <t>セキクァムラ</t>
    </rPh>
    <rPh sb="5" eb="7">
      <t>ゼンタイ</t>
    </rPh>
    <rPh sb="7" eb="9">
      <t>カイケイ</t>
    </rPh>
    <rPh sb="9" eb="10">
      <t>ショウエン</t>
    </rPh>
    <phoneticPr fontId="2"/>
  </si>
  <si>
    <t>長期前受金戻入</t>
    <rPh sb="0" eb="2">
      <t>チョウキ</t>
    </rPh>
    <rPh sb="2" eb="4">
      <t>マエウ</t>
    </rPh>
    <rPh sb="4" eb="5">
      <t>キン</t>
    </rPh>
    <rPh sb="5" eb="6">
      <t>モド</t>
    </rPh>
    <rPh sb="6" eb="7">
      <t>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</si>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</sst>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30" fillId="0" borderId="0"/>
    <xf numFmtId="0" fontId="30" fillId="0" borderId="0"/>
  </cellStyleXfs>
  <cellXfs count="562">
    <xf numFmtId="0" fontId="0" fillId="0" borderId="0" xfId="0">
      <alignment vertical="center"/>
    </xf>
    <xf numFmtId="0" fontId="5" fillId="4" borderId="12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 applyProtection="1">
      <alignment horizontal="right" vertical="center"/>
    </xf>
    <xf numFmtId="177" fontId="4" fillId="3" borderId="5" xfId="4" applyNumberFormat="1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 wrapText="1"/>
    </xf>
    <xf numFmtId="49" fontId="4" fillId="4" borderId="12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Fill="1" applyBorder="1" applyAlignment="1" applyProtection="1">
      <alignment horizontal="centerContinuous" vertical="center" wrapText="1"/>
    </xf>
    <xf numFmtId="49" fontId="4" fillId="0" borderId="4" xfId="4" applyNumberFormat="1" applyFont="1" applyBorder="1" applyAlignment="1" applyProtection="1">
      <alignment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7" fillId="0" borderId="0" xfId="6" applyNumberFormat="1" applyFont="1" applyFill="1" applyAlignment="1">
      <alignment vertical="center"/>
    </xf>
    <xf numFmtId="0" fontId="17" fillId="0" borderId="0" xfId="6" applyFont="1" applyFill="1" applyAlignment="1">
      <alignment vertical="center"/>
    </xf>
    <xf numFmtId="49" fontId="17" fillId="2" borderId="0" xfId="9" applyNumberFormat="1" applyFont="1" applyFill="1" applyAlignment="1">
      <alignment vertical="center"/>
    </xf>
    <xf numFmtId="0" fontId="17" fillId="2" borderId="0" xfId="10" applyFont="1" applyFill="1">
      <alignment vertical="center"/>
    </xf>
    <xf numFmtId="0" fontId="17" fillId="2" borderId="0" xfId="9" applyFont="1" applyFill="1" applyAlignment="1">
      <alignment vertical="center"/>
    </xf>
    <xf numFmtId="0" fontId="17" fillId="2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8" fillId="0" borderId="0" xfId="6" applyFont="1" applyFill="1" applyBorder="1" applyAlignment="1"/>
    <xf numFmtId="49" fontId="4" fillId="0" borderId="0" xfId="6" applyNumberFormat="1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right" vertical="center"/>
    </xf>
    <xf numFmtId="49" fontId="17" fillId="0" borderId="0" xfId="6" applyNumberFormat="1" applyFont="1" applyFill="1" applyAlignment="1">
      <alignment horizontal="center" vertical="center"/>
    </xf>
    <xf numFmtId="0" fontId="17" fillId="0" borderId="0" xfId="6" applyFont="1" applyFill="1" applyAlignment="1">
      <alignment horizontal="center" vertical="center"/>
    </xf>
    <xf numFmtId="0" fontId="1" fillId="0" borderId="32" xfId="6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17" xfId="6" applyFont="1" applyFill="1" applyBorder="1" applyAlignment="1">
      <alignment horizontal="right" vertical="center"/>
    </xf>
    <xf numFmtId="179" fontId="6" fillId="0" borderId="33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33" xfId="6" applyFont="1" applyFill="1" applyBorder="1" applyAlignment="1">
      <alignment horizontal="center" vertical="center"/>
    </xf>
    <xf numFmtId="38" fontId="1" fillId="0" borderId="32" xfId="7" applyFont="1" applyFill="1" applyBorder="1" applyAlignment="1">
      <alignment vertical="center"/>
    </xf>
    <xf numFmtId="177" fontId="1" fillId="2" borderId="17" xfId="6" applyNumberFormat="1" applyFont="1" applyFill="1" applyBorder="1" applyAlignment="1">
      <alignment horizontal="right" vertical="center"/>
    </xf>
    <xf numFmtId="179" fontId="6" fillId="2" borderId="33" xfId="6" applyNumberFormat="1" applyFont="1" applyFill="1" applyBorder="1" applyAlignment="1">
      <alignment horizontal="center" vertical="center"/>
    </xf>
    <xf numFmtId="180" fontId="6" fillId="2" borderId="33" xfId="6" applyNumberFormat="1" applyFont="1" applyFill="1" applyBorder="1" applyAlignment="1">
      <alignment horizontal="center" vertical="center"/>
    </xf>
    <xf numFmtId="38" fontId="20" fillId="0" borderId="0" xfId="7" applyFont="1" applyFill="1" applyBorder="1" applyAlignment="1">
      <alignment vertical="center"/>
    </xf>
    <xf numFmtId="0" fontId="20" fillId="0" borderId="0" xfId="6" applyFont="1" applyFill="1" applyBorder="1" applyAlignment="1">
      <alignment vertical="center"/>
    </xf>
    <xf numFmtId="177" fontId="1" fillId="2" borderId="9" xfId="6" applyNumberFormat="1" applyFont="1" applyFill="1" applyBorder="1" applyAlignment="1">
      <alignment horizontal="right" vertical="center"/>
    </xf>
    <xf numFmtId="180" fontId="6" fillId="2" borderId="35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7" xfId="6" applyFont="1" applyFill="1" applyBorder="1" applyAlignment="1">
      <alignment horizontal="right" vertical="center"/>
    </xf>
    <xf numFmtId="0" fontId="6" fillId="2" borderId="33" xfId="6" applyFont="1" applyFill="1" applyBorder="1" applyAlignment="1">
      <alignment horizontal="center" vertical="center"/>
    </xf>
    <xf numFmtId="177" fontId="1" fillId="0" borderId="0" xfId="6" applyNumberFormat="1" applyFont="1" applyFill="1" applyBorder="1" applyAlignment="1">
      <alignment vertical="center"/>
    </xf>
    <xf numFmtId="180" fontId="6" fillId="2" borderId="33" xfId="6" applyNumberFormat="1" applyFont="1" applyFill="1" applyBorder="1" applyAlignment="1">
      <alignment horizontal="right" vertical="center"/>
    </xf>
    <xf numFmtId="0" fontId="6" fillId="2" borderId="33" xfId="6" applyFont="1" applyFill="1" applyBorder="1" applyAlignment="1">
      <alignment horizontal="right" vertical="center"/>
    </xf>
    <xf numFmtId="0" fontId="1" fillId="0" borderId="20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177" fontId="1" fillId="0" borderId="0" xfId="6" applyNumberFormat="1" applyFont="1" applyFill="1" applyAlignment="1">
      <alignment vertical="center"/>
    </xf>
    <xf numFmtId="0" fontId="6" fillId="0" borderId="33" xfId="6" applyFont="1" applyFill="1" applyBorder="1" applyAlignment="1">
      <alignment horizontal="right" vertical="center"/>
    </xf>
    <xf numFmtId="177" fontId="1" fillId="2" borderId="39" xfId="6" applyNumberFormat="1" applyFont="1" applyFill="1" applyBorder="1" applyAlignment="1">
      <alignment horizontal="right" vertical="center"/>
    </xf>
    <xf numFmtId="180" fontId="6" fillId="2" borderId="40" xfId="6" applyNumberFormat="1" applyFont="1" applyFill="1" applyBorder="1" applyAlignment="1">
      <alignment horizontal="center" vertical="center"/>
    </xf>
    <xf numFmtId="177" fontId="1" fillId="2" borderId="30" xfId="6" applyNumberFormat="1" applyFont="1" applyFill="1" applyBorder="1" applyAlignment="1">
      <alignment horizontal="right" vertical="center"/>
    </xf>
    <xf numFmtId="179" fontId="6" fillId="2" borderId="31" xfId="6" applyNumberFormat="1" applyFont="1" applyFill="1" applyBorder="1" applyAlignment="1">
      <alignment horizontal="center" vertical="center"/>
    </xf>
    <xf numFmtId="180" fontId="6" fillId="2" borderId="31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left" vertical="center"/>
    </xf>
    <xf numFmtId="49" fontId="17" fillId="0" borderId="0" xfId="8" applyNumberFormat="1" applyFont="1" applyFill="1" applyAlignment="1">
      <alignment vertical="center"/>
    </xf>
    <xf numFmtId="0" fontId="17" fillId="0" borderId="0" xfId="8" applyFont="1" applyFill="1" applyAlignment="1">
      <alignment vertical="center"/>
    </xf>
    <xf numFmtId="0" fontId="21" fillId="0" borderId="0" xfId="8" applyFont="1" applyFill="1" applyBorder="1" applyAlignment="1"/>
    <xf numFmtId="0" fontId="21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Border="1" applyAlignment="1">
      <alignment horizontal="right" vertical="center"/>
    </xf>
    <xf numFmtId="0" fontId="1" fillId="0" borderId="0" xfId="8" applyFont="1" applyFill="1" applyAlignment="1">
      <alignment vertical="center"/>
    </xf>
    <xf numFmtId="0" fontId="1" fillId="0" borderId="43" xfId="8" applyFont="1" applyFill="1" applyBorder="1" applyAlignment="1">
      <alignment vertical="center"/>
    </xf>
    <xf numFmtId="0" fontId="1" fillId="0" borderId="46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51" xfId="7" applyFont="1" applyFill="1" applyBorder="1" applyAlignment="1">
      <alignment vertical="center"/>
    </xf>
    <xf numFmtId="38" fontId="1" fillId="0" borderId="52" xfId="7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177" fontId="1" fillId="0" borderId="53" xfId="8" applyNumberFormat="1" applyFont="1" applyFill="1" applyBorder="1" applyAlignment="1">
      <alignment horizontal="right" vertical="center"/>
    </xf>
    <xf numFmtId="181" fontId="6" fillId="0" borderId="52" xfId="8" applyNumberFormat="1" applyFont="1" applyFill="1" applyBorder="1" applyAlignment="1">
      <alignment horizontal="center" vertical="center"/>
    </xf>
    <xf numFmtId="177" fontId="6" fillId="0" borderId="54" xfId="8" applyNumberFormat="1" applyFont="1" applyFill="1" applyBorder="1" applyAlignment="1">
      <alignment horizontal="center" vertical="center"/>
    </xf>
    <xf numFmtId="177" fontId="6" fillId="0" borderId="55" xfId="8" applyNumberFormat="1" applyFont="1" applyFill="1" applyBorder="1" applyAlignment="1">
      <alignment horizontal="center" vertical="center"/>
    </xf>
    <xf numFmtId="177" fontId="1" fillId="0" borderId="52" xfId="8" applyNumberFormat="1" applyFont="1" applyFill="1" applyBorder="1" applyAlignment="1">
      <alignment horizontal="right" vertical="center"/>
    </xf>
    <xf numFmtId="177" fontId="17" fillId="0" borderId="0" xfId="8" applyNumberFormat="1" applyFont="1" applyFill="1" applyAlignment="1">
      <alignment vertical="center"/>
    </xf>
    <xf numFmtId="0" fontId="1" fillId="0" borderId="0" xfId="8" applyFont="1" applyFill="1" applyBorder="1" applyAlignment="1">
      <alignment vertical="center"/>
    </xf>
    <xf numFmtId="177" fontId="1" fillId="0" borderId="17" xfId="8" applyNumberFormat="1" applyFont="1" applyFill="1" applyBorder="1" applyAlignment="1">
      <alignment horizontal="right" vertical="center"/>
    </xf>
    <xf numFmtId="181" fontId="6" fillId="0" borderId="0" xfId="8" applyNumberFormat="1" applyFont="1" applyFill="1" applyBorder="1" applyAlignment="1">
      <alignment horizontal="center" vertical="center"/>
    </xf>
    <xf numFmtId="177" fontId="6" fillId="0" borderId="33" xfId="8" applyNumberFormat="1" applyFont="1" applyFill="1" applyBorder="1" applyAlignment="1">
      <alignment horizontal="center" vertical="center"/>
    </xf>
    <xf numFmtId="177" fontId="1" fillId="0" borderId="0" xfId="8" applyNumberFormat="1" applyFont="1" applyFill="1" applyBorder="1" applyAlignment="1">
      <alignment horizontal="right" vertical="center"/>
    </xf>
    <xf numFmtId="177" fontId="6" fillId="0" borderId="58" xfId="8" applyNumberFormat="1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vertical="center"/>
    </xf>
    <xf numFmtId="0" fontId="1" fillId="0" borderId="32" xfId="13" applyFont="1" applyFill="1" applyBorder="1" applyAlignment="1">
      <alignment horizontal="left" vertical="center"/>
    </xf>
    <xf numFmtId="0" fontId="1" fillId="0" borderId="0" xfId="13" applyFont="1" applyFill="1" applyBorder="1" applyAlignment="1">
      <alignment horizontal="left" vertical="center"/>
    </xf>
    <xf numFmtId="38" fontId="1" fillId="0" borderId="61" xfId="7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2" xfId="8" applyFont="1" applyFill="1" applyBorder="1" applyAlignment="1">
      <alignment vertical="center"/>
    </xf>
    <xf numFmtId="177" fontId="1" fillId="0" borderId="8" xfId="8" applyNumberFormat="1" applyFont="1" applyFill="1" applyBorder="1" applyAlignment="1">
      <alignment horizontal="right" vertical="center"/>
    </xf>
    <xf numFmtId="181" fontId="6" fillId="0" borderId="2" xfId="8" applyNumberFormat="1" applyFont="1" applyFill="1" applyBorder="1" applyAlignment="1">
      <alignment horizontal="center" vertical="center"/>
    </xf>
    <xf numFmtId="177" fontId="6" fillId="0" borderId="64" xfId="8" applyNumberFormat="1" applyFont="1" applyFill="1" applyBorder="1" applyAlignment="1">
      <alignment horizontal="center" vertical="center"/>
    </xf>
    <xf numFmtId="177" fontId="1" fillId="0" borderId="2" xfId="8" applyNumberFormat="1" applyFont="1" applyFill="1" applyBorder="1" applyAlignment="1">
      <alignment horizontal="right" vertical="center"/>
    </xf>
    <xf numFmtId="38" fontId="1" fillId="0" borderId="34" xfId="7" applyFont="1" applyFill="1" applyBorder="1" applyAlignment="1">
      <alignment vertical="center"/>
    </xf>
    <xf numFmtId="0" fontId="1" fillId="0" borderId="15" xfId="13" applyFont="1" applyFill="1" applyBorder="1" applyAlignment="1">
      <alignment vertical="center"/>
    </xf>
    <xf numFmtId="0" fontId="1" fillId="0" borderId="65" xfId="13" applyFont="1" applyFill="1" applyBorder="1" applyAlignment="1">
      <alignment vertical="center"/>
    </xf>
    <xf numFmtId="0" fontId="1" fillId="0" borderId="15" xfId="8" applyFont="1" applyFill="1" applyBorder="1" applyAlignment="1">
      <alignment vertical="center"/>
    </xf>
    <xf numFmtId="177" fontId="1" fillId="0" borderId="9" xfId="8" applyNumberFormat="1" applyFont="1" applyFill="1" applyBorder="1" applyAlignment="1">
      <alignment horizontal="right" vertical="center"/>
    </xf>
    <xf numFmtId="181" fontId="6" fillId="0" borderId="4" xfId="8" applyNumberFormat="1" applyFont="1" applyFill="1" applyBorder="1" applyAlignment="1">
      <alignment horizontal="center" vertical="center"/>
    </xf>
    <xf numFmtId="177" fontId="6" fillId="0" borderId="35" xfId="8" applyNumberFormat="1" applyFont="1" applyFill="1" applyBorder="1" applyAlignment="1">
      <alignment horizontal="center" vertical="center"/>
    </xf>
    <xf numFmtId="177" fontId="1" fillId="0" borderId="15" xfId="8" applyNumberFormat="1" applyFont="1" applyFill="1" applyBorder="1" applyAlignment="1">
      <alignment horizontal="right" vertical="center"/>
    </xf>
    <xf numFmtId="0" fontId="1" fillId="0" borderId="0" xfId="13" applyFont="1" applyFill="1" applyBorder="1" applyAlignment="1">
      <alignment vertical="center"/>
    </xf>
    <xf numFmtId="177" fontId="6" fillId="0" borderId="20" xfId="8" applyNumberFormat="1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horizontal="left" vertical="center"/>
    </xf>
    <xf numFmtId="177" fontId="6" fillId="0" borderId="13" xfId="8" applyNumberFormat="1" applyFont="1" applyFill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36" xfId="7" applyFont="1" applyFill="1" applyBorder="1" applyAlignment="1">
      <alignment vertical="center"/>
    </xf>
    <xf numFmtId="0" fontId="1" fillId="0" borderId="37" xfId="13" applyFont="1" applyFill="1" applyBorder="1" applyAlignment="1">
      <alignment vertical="center"/>
    </xf>
    <xf numFmtId="0" fontId="1" fillId="0" borderId="37" xfId="13" applyFont="1" applyFill="1" applyBorder="1" applyAlignment="1">
      <alignment horizontal="left" vertical="center"/>
    </xf>
    <xf numFmtId="0" fontId="20" fillId="0" borderId="37" xfId="13" applyFont="1" applyFill="1" applyBorder="1" applyAlignment="1">
      <alignment horizontal="left" vertical="center"/>
    </xf>
    <xf numFmtId="0" fontId="1" fillId="0" borderId="37" xfId="8" applyFont="1" applyFill="1" applyBorder="1" applyAlignment="1">
      <alignment vertical="center"/>
    </xf>
    <xf numFmtId="177" fontId="1" fillId="0" borderId="39" xfId="8" applyNumberFormat="1" applyFont="1" applyFill="1" applyBorder="1" applyAlignment="1">
      <alignment horizontal="right" vertical="center"/>
    </xf>
    <xf numFmtId="181" fontId="6" fillId="0" borderId="37" xfId="8" applyNumberFormat="1" applyFont="1" applyFill="1" applyBorder="1" applyAlignment="1">
      <alignment horizontal="center" vertical="center"/>
    </xf>
    <xf numFmtId="177" fontId="6" fillId="0" borderId="38" xfId="8" applyNumberFormat="1" applyFont="1" applyFill="1" applyBorder="1" applyAlignment="1">
      <alignment horizontal="center" vertical="center"/>
    </xf>
    <xf numFmtId="177" fontId="6" fillId="0" borderId="40" xfId="8" applyNumberFormat="1" applyFont="1" applyFill="1" applyBorder="1" applyAlignment="1">
      <alignment horizontal="center" vertical="center"/>
    </xf>
    <xf numFmtId="177" fontId="1" fillId="0" borderId="37" xfId="8" applyNumberFormat="1" applyFont="1" applyFill="1" applyBorder="1" applyAlignment="1">
      <alignment horizontal="right" vertical="center"/>
    </xf>
    <xf numFmtId="177" fontId="6" fillId="0" borderId="40" xfId="7" applyNumberFormat="1" applyFont="1" applyFill="1" applyBorder="1" applyAlignment="1">
      <alignment horizontal="center" vertical="center"/>
    </xf>
    <xf numFmtId="38" fontId="1" fillId="0" borderId="47" xfId="7" applyFont="1" applyFill="1" applyBorder="1" applyAlignment="1">
      <alignment vertical="center"/>
    </xf>
    <xf numFmtId="0" fontId="1" fillId="0" borderId="48" xfId="13" applyFont="1" applyFill="1" applyBorder="1" applyAlignment="1">
      <alignment vertical="center"/>
    </xf>
    <xf numFmtId="0" fontId="1" fillId="0" borderId="48" xfId="13" applyFont="1" applyFill="1" applyBorder="1" applyAlignment="1">
      <alignment horizontal="left" vertical="center"/>
    </xf>
    <xf numFmtId="0" fontId="1" fillId="0" borderId="48" xfId="8" applyFont="1" applyFill="1" applyBorder="1" applyAlignment="1">
      <alignment vertical="center"/>
    </xf>
    <xf numFmtId="177" fontId="1" fillId="0" borderId="50" xfId="8" applyNumberFormat="1" applyFont="1" applyFill="1" applyBorder="1" applyAlignment="1">
      <alignment horizontal="right" vertical="center"/>
    </xf>
    <xf numFmtId="181" fontId="6" fillId="0" borderId="48" xfId="8" applyNumberFormat="1" applyFont="1" applyFill="1" applyBorder="1" applyAlignment="1">
      <alignment horizontal="center" vertical="center"/>
    </xf>
    <xf numFmtId="177" fontId="6" fillId="0" borderId="49" xfId="8" applyNumberFormat="1" applyFont="1" applyFill="1" applyBorder="1" applyAlignment="1">
      <alignment horizontal="center" vertical="center"/>
    </xf>
    <xf numFmtId="177" fontId="6" fillId="0" borderId="72" xfId="8" applyNumberFormat="1" applyFont="1" applyFill="1" applyBorder="1" applyAlignment="1">
      <alignment horizontal="center" vertical="center"/>
    </xf>
    <xf numFmtId="177" fontId="1" fillId="0" borderId="48" xfId="8" applyNumberFormat="1" applyFont="1" applyFill="1" applyBorder="1" applyAlignment="1">
      <alignment horizontal="right" vertical="center"/>
    </xf>
    <xf numFmtId="177" fontId="6" fillId="0" borderId="72" xfId="7" applyNumberFormat="1" applyFont="1" applyFill="1" applyBorder="1" applyAlignment="1">
      <alignment horizontal="center" vertical="center"/>
    </xf>
    <xf numFmtId="0" fontId="1" fillId="0" borderId="43" xfId="8" applyFont="1" applyFill="1" applyBorder="1" applyAlignment="1">
      <alignment vertical="top" wrapText="1"/>
    </xf>
    <xf numFmtId="0" fontId="1" fillId="0" borderId="43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7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" fillId="2" borderId="0" xfId="0" applyFont="1" applyFill="1" applyBorder="1">
      <alignment vertical="center"/>
    </xf>
    <xf numFmtId="0" fontId="2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32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177" fontId="1" fillId="2" borderId="0" xfId="0" applyNumberFormat="1" applyFont="1" applyFill="1">
      <alignment vertical="center"/>
    </xf>
    <xf numFmtId="180" fontId="6" fillId="2" borderId="33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38" fontId="1" fillId="2" borderId="34" xfId="1" applyFont="1" applyFill="1" applyBorder="1" applyAlignment="1">
      <alignment vertical="center"/>
    </xf>
    <xf numFmtId="38" fontId="1" fillId="2" borderId="15" xfId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35" xfId="0" applyNumberFormat="1" applyFont="1" applyFill="1" applyBorder="1" applyAlignment="1">
      <alignment horizontal="center" vertical="center"/>
    </xf>
    <xf numFmtId="38" fontId="1" fillId="2" borderId="28" xfId="1" applyFont="1" applyFill="1" applyBorder="1" applyAlignment="1">
      <alignment vertical="center"/>
    </xf>
    <xf numFmtId="38" fontId="1" fillId="2" borderId="29" xfId="1" applyFont="1" applyFill="1" applyBorder="1" applyAlignment="1">
      <alignment vertical="center"/>
    </xf>
    <xf numFmtId="0" fontId="22" fillId="2" borderId="29" xfId="0" applyFont="1" applyFill="1" applyBorder="1" applyAlignment="1">
      <alignment vertical="center"/>
    </xf>
    <xf numFmtId="177" fontId="1" fillId="2" borderId="30" xfId="0" applyNumberFormat="1" applyFont="1" applyFill="1" applyBorder="1" applyAlignment="1">
      <alignment horizontal="right" vertical="center"/>
    </xf>
    <xf numFmtId="180" fontId="6" fillId="2" borderId="31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38" fontId="4" fillId="2" borderId="43" xfId="1" applyFont="1" applyFill="1" applyBorder="1" applyAlignment="1">
      <alignment vertical="center"/>
    </xf>
    <xf numFmtId="38" fontId="23" fillId="2" borderId="43" xfId="1" applyFont="1" applyFill="1" applyBorder="1" applyAlignment="1">
      <alignment vertical="center"/>
    </xf>
    <xf numFmtId="0" fontId="24" fillId="2" borderId="43" xfId="0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38" fontId="23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0" fillId="2" borderId="0" xfId="10" applyFont="1" applyFill="1">
      <alignment vertical="center"/>
    </xf>
    <xf numFmtId="0" fontId="25" fillId="2" borderId="0" xfId="9" applyFont="1" applyFill="1" applyAlignment="1">
      <alignment vertical="center"/>
    </xf>
    <xf numFmtId="49" fontId="4" fillId="2" borderId="0" xfId="9" applyNumberFormat="1" applyFont="1" applyFill="1" applyBorder="1" applyAlignment="1">
      <alignment vertical="center"/>
    </xf>
    <xf numFmtId="0" fontId="4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right" vertical="center"/>
    </xf>
    <xf numFmtId="49" fontId="17" fillId="2" borderId="0" xfId="9" applyNumberFormat="1" applyFont="1" applyFill="1" applyAlignment="1">
      <alignment horizontal="center" vertical="center"/>
    </xf>
    <xf numFmtId="0" fontId="17" fillId="2" borderId="0" xfId="9" applyFont="1" applyFill="1" applyAlignment="1">
      <alignment horizontal="center" vertical="center"/>
    </xf>
    <xf numFmtId="38" fontId="1" fillId="2" borderId="42" xfId="7" applyFont="1" applyFill="1" applyBorder="1" applyAlignment="1">
      <alignment vertical="center"/>
    </xf>
    <xf numFmtId="0" fontId="1" fillId="2" borderId="43" xfId="13" applyFont="1" applyFill="1" applyBorder="1" applyAlignment="1">
      <alignment vertical="center"/>
    </xf>
    <xf numFmtId="0" fontId="1" fillId="2" borderId="43" xfId="13" applyFont="1" applyFill="1" applyBorder="1" applyAlignment="1">
      <alignment horizontal="left" vertical="center"/>
    </xf>
    <xf numFmtId="0" fontId="1" fillId="2" borderId="43" xfId="9" applyFont="1" applyFill="1" applyBorder="1" applyAlignment="1">
      <alignment vertical="center"/>
    </xf>
    <xf numFmtId="0" fontId="1" fillId="2" borderId="44" xfId="9" applyFont="1" applyFill="1" applyBorder="1" applyAlignment="1">
      <alignment vertical="center"/>
    </xf>
    <xf numFmtId="0" fontId="1" fillId="2" borderId="45" xfId="9" applyFont="1" applyFill="1" applyBorder="1" applyAlignment="1">
      <alignment vertical="center"/>
    </xf>
    <xf numFmtId="0" fontId="6" fillId="2" borderId="46" xfId="9" applyFont="1" applyFill="1" applyBorder="1" applyAlignment="1">
      <alignment vertical="center"/>
    </xf>
    <xf numFmtId="177" fontId="1" fillId="2" borderId="0" xfId="0" applyNumberFormat="1" applyFont="1" applyFill="1" applyBorder="1">
      <alignment vertical="center"/>
    </xf>
    <xf numFmtId="38" fontId="1" fillId="2" borderId="32" xfId="7" applyFont="1" applyFill="1" applyBorder="1" applyAlignment="1">
      <alignment vertical="center"/>
    </xf>
    <xf numFmtId="0" fontId="1" fillId="2" borderId="0" xfId="13" applyFont="1" applyFill="1" applyBorder="1" applyAlignment="1">
      <alignment vertical="center"/>
    </xf>
    <xf numFmtId="0" fontId="1" fillId="2" borderId="0" xfId="13" applyFont="1" applyFill="1" applyBorder="1" applyAlignment="1">
      <alignment horizontal="left" vertical="center"/>
    </xf>
    <xf numFmtId="0" fontId="1" fillId="2" borderId="20" xfId="9" applyFont="1" applyFill="1" applyBorder="1" applyAlignment="1">
      <alignment vertical="center"/>
    </xf>
    <xf numFmtId="177" fontId="1" fillId="2" borderId="17" xfId="9" applyNumberFormat="1" applyFont="1" applyFill="1" applyBorder="1" applyAlignment="1">
      <alignment horizontal="right" vertical="center"/>
    </xf>
    <xf numFmtId="180" fontId="6" fillId="2" borderId="33" xfId="9" applyNumberFormat="1" applyFont="1" applyFill="1" applyBorder="1" applyAlignment="1">
      <alignment horizontal="center" vertical="center"/>
    </xf>
    <xf numFmtId="0" fontId="1" fillId="2" borderId="32" xfId="9" applyFont="1" applyFill="1" applyBorder="1" applyAlignment="1">
      <alignment vertical="center"/>
    </xf>
    <xf numFmtId="0" fontId="1" fillId="2" borderId="32" xfId="12" applyFont="1" applyFill="1" applyBorder="1" applyAlignment="1">
      <alignment vertical="center"/>
    </xf>
    <xf numFmtId="0" fontId="1" fillId="2" borderId="0" xfId="12" applyFont="1" applyFill="1" applyBorder="1" applyAlignment="1">
      <alignment vertical="center"/>
    </xf>
    <xf numFmtId="179" fontId="6" fillId="2" borderId="33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34" xfId="9" applyFont="1" applyFill="1" applyBorder="1" applyAlignment="1">
      <alignment vertical="center"/>
    </xf>
    <xf numFmtId="0" fontId="1" fillId="2" borderId="15" xfId="9" applyFont="1" applyFill="1" applyBorder="1" applyAlignment="1">
      <alignment vertical="center"/>
    </xf>
    <xf numFmtId="38" fontId="1" fillId="2" borderId="15" xfId="7" applyFont="1" applyFill="1" applyBorder="1" applyAlignment="1">
      <alignment vertical="center"/>
    </xf>
    <xf numFmtId="0" fontId="1" fillId="2" borderId="15" xfId="12" applyFont="1" applyFill="1" applyBorder="1" applyAlignment="1">
      <alignment vertical="center"/>
    </xf>
    <xf numFmtId="0" fontId="1" fillId="2" borderId="4" xfId="9" applyFont="1" applyFill="1" applyBorder="1" applyAlignment="1">
      <alignment vertical="center"/>
    </xf>
    <xf numFmtId="177" fontId="1" fillId="2" borderId="9" xfId="9" applyNumberFormat="1" applyFont="1" applyFill="1" applyBorder="1" applyAlignment="1">
      <alignment horizontal="right" vertical="center"/>
    </xf>
    <xf numFmtId="180" fontId="6" fillId="2" borderId="35" xfId="9" applyNumberFormat="1" applyFont="1" applyFill="1" applyBorder="1" applyAlignment="1">
      <alignment horizontal="center" vertical="center"/>
    </xf>
    <xf numFmtId="177" fontId="1" fillId="2" borderId="17" xfId="9" applyNumberFormat="1" applyFont="1" applyFill="1" applyBorder="1" applyAlignment="1">
      <alignment horizontal="center" vertical="center"/>
    </xf>
    <xf numFmtId="0" fontId="6" fillId="2" borderId="33" xfId="9" applyFont="1" applyFill="1" applyBorder="1" applyAlignment="1">
      <alignment horizontal="center" vertical="center"/>
    </xf>
    <xf numFmtId="0" fontId="1" fillId="2" borderId="0" xfId="9" applyFont="1" applyFill="1" applyBorder="1" applyAlignment="1">
      <alignment horizontal="left" vertical="center"/>
    </xf>
    <xf numFmtId="0" fontId="1" fillId="2" borderId="15" xfId="9" applyFont="1" applyFill="1" applyBorder="1" applyAlignment="1">
      <alignment horizontal="left" vertical="center"/>
    </xf>
    <xf numFmtId="177" fontId="1" fillId="2" borderId="8" xfId="9" applyNumberFormat="1" applyFont="1" applyFill="1" applyBorder="1" applyAlignment="1">
      <alignment horizontal="right" vertical="center"/>
    </xf>
    <xf numFmtId="177" fontId="1" fillId="2" borderId="30" xfId="9" applyNumberFormat="1" applyFont="1" applyFill="1" applyBorder="1" applyAlignment="1">
      <alignment horizontal="right" vertical="center"/>
    </xf>
    <xf numFmtId="180" fontId="6" fillId="2" borderId="31" xfId="9" applyNumberFormat="1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horizontal="left" vertical="center"/>
    </xf>
    <xf numFmtId="177" fontId="1" fillId="2" borderId="0" xfId="9" applyNumberFormat="1" applyFont="1" applyFill="1" applyBorder="1" applyAlignment="1">
      <alignment horizontal="right" vertical="center"/>
    </xf>
    <xf numFmtId="180" fontId="6" fillId="2" borderId="43" xfId="9" applyNumberFormat="1" applyFont="1" applyFill="1" applyBorder="1" applyAlignment="1">
      <alignment horizontal="center" vertical="center"/>
    </xf>
    <xf numFmtId="0" fontId="1" fillId="2" borderId="51" xfId="9" applyFont="1" applyFill="1" applyBorder="1" applyAlignment="1">
      <alignment horizontal="left" vertical="center"/>
    </xf>
    <xf numFmtId="0" fontId="1" fillId="2" borderId="52" xfId="9" applyFont="1" applyFill="1" applyBorder="1" applyAlignment="1">
      <alignment horizontal="left" vertical="center"/>
    </xf>
    <xf numFmtId="177" fontId="1" fillId="2" borderId="53" xfId="9" applyNumberFormat="1" applyFont="1" applyFill="1" applyBorder="1" applyAlignment="1">
      <alignment horizontal="right" vertical="center"/>
    </xf>
    <xf numFmtId="180" fontId="6" fillId="2" borderId="55" xfId="9" applyNumberFormat="1" applyFont="1" applyFill="1" applyBorder="1" applyAlignment="1">
      <alignment horizontal="center" vertical="center"/>
    </xf>
    <xf numFmtId="0" fontId="1" fillId="2" borderId="61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36" xfId="9" applyFont="1" applyFill="1" applyBorder="1" applyAlignment="1">
      <alignment horizontal="left" vertical="center"/>
    </xf>
    <xf numFmtId="0" fontId="1" fillId="2" borderId="37" xfId="9" applyFont="1" applyFill="1" applyBorder="1" applyAlignment="1">
      <alignment horizontal="left" vertical="center"/>
    </xf>
    <xf numFmtId="177" fontId="1" fillId="2" borderId="39" xfId="9" applyNumberFormat="1" applyFont="1" applyFill="1" applyBorder="1" applyAlignment="1">
      <alignment horizontal="right" vertical="center"/>
    </xf>
    <xf numFmtId="180" fontId="6" fillId="2" borderId="40" xfId="9" applyNumberFormat="1" applyFont="1" applyFill="1" applyBorder="1" applyAlignment="1">
      <alignment horizontal="center" vertical="center"/>
    </xf>
    <xf numFmtId="0" fontId="1" fillId="2" borderId="28" xfId="9" applyFont="1" applyFill="1" applyBorder="1" applyAlignment="1">
      <alignment vertical="center"/>
    </xf>
    <xf numFmtId="0" fontId="1" fillId="2" borderId="29" xfId="9" applyFont="1" applyFill="1" applyBorder="1" applyAlignment="1">
      <alignment vertical="center"/>
    </xf>
    <xf numFmtId="38" fontId="1" fillId="2" borderId="29" xfId="7" applyFont="1" applyFill="1" applyBorder="1" applyAlignment="1">
      <alignment vertical="center"/>
    </xf>
    <xf numFmtId="0" fontId="1" fillId="2" borderId="29" xfId="12" applyFont="1" applyFill="1" applyBorder="1" applyAlignment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 applyBorder="1" applyAlignment="1">
      <alignment vertical="center"/>
    </xf>
    <xf numFmtId="0" fontId="4" fillId="2" borderId="0" xfId="13" applyFont="1" applyFill="1" applyBorder="1" applyAlignment="1">
      <alignment horizontal="left" vertical="center"/>
    </xf>
    <xf numFmtId="0" fontId="17" fillId="2" borderId="0" xfId="9" applyFont="1" applyFill="1" applyBorder="1" applyAlignment="1">
      <alignment vertical="center"/>
    </xf>
    <xf numFmtId="0" fontId="17" fillId="2" borderId="0" xfId="9" applyFont="1" applyFill="1" applyAlignment="1">
      <alignment horizontal="left" vertical="center"/>
    </xf>
    <xf numFmtId="0" fontId="4" fillId="2" borderId="0" xfId="9" applyFont="1" applyFill="1" applyBorder="1" applyAlignment="1">
      <alignment horizontal="left" vertical="center"/>
    </xf>
    <xf numFmtId="0" fontId="11" fillId="0" borderId="0" xfId="0" applyFont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80" fontId="11" fillId="2" borderId="0" xfId="1" applyNumberFormat="1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</xf>
    <xf numFmtId="38" fontId="11" fillId="2" borderId="0" xfId="1" applyFont="1" applyFill="1" applyAlignment="1" applyProtection="1">
      <alignment vertical="center"/>
    </xf>
    <xf numFmtId="38" fontId="27" fillId="2" borderId="0" xfId="1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80" fontId="11" fillId="2" borderId="0" xfId="1" applyNumberFormat="1" applyFont="1" applyFill="1" applyAlignment="1" applyProtection="1">
      <alignment vertical="center"/>
    </xf>
    <xf numFmtId="180" fontId="27" fillId="2" borderId="0" xfId="1" applyNumberFormat="1" applyFont="1" applyFill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182" fontId="27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left" vertical="center"/>
      <protection locked="0"/>
    </xf>
    <xf numFmtId="177" fontId="11" fillId="0" borderId="5" xfId="0" applyNumberFormat="1" applyFont="1" applyFill="1" applyBorder="1" applyAlignment="1" applyProtection="1">
      <alignment horizontal="right" vertical="center"/>
      <protection locked="0"/>
    </xf>
    <xf numFmtId="177" fontId="11" fillId="0" borderId="5" xfId="0" applyNumberFormat="1" applyFont="1" applyFill="1" applyBorder="1" applyAlignment="1" applyProtection="1">
      <alignment horizontal="right" vertical="center"/>
    </xf>
    <xf numFmtId="49" fontId="11" fillId="0" borderId="12" xfId="0" applyNumberFormat="1" applyFont="1" applyFill="1" applyBorder="1" applyAlignment="1" applyProtection="1">
      <alignment horizontal="left" vertical="center"/>
      <protection locked="0"/>
    </xf>
    <xf numFmtId="177" fontId="11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12" xfId="0" applyNumberFormat="1" applyFont="1" applyFill="1" applyBorder="1" applyAlignment="1" applyProtection="1">
      <alignment horizontal="center" vertical="center"/>
    </xf>
    <xf numFmtId="177" fontId="11" fillId="0" borderId="22" xfId="0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177" fontId="27" fillId="0" borderId="5" xfId="0" applyNumberFormat="1" applyFont="1" applyFill="1" applyBorder="1" applyAlignment="1" applyProtection="1">
      <alignment horizontal="right" vertical="center"/>
      <protection locked="0"/>
    </xf>
    <xf numFmtId="177" fontId="27" fillId="0" borderId="10" xfId="0" applyNumberFormat="1" applyFont="1" applyFill="1" applyBorder="1" applyAlignment="1" applyProtection="1">
      <alignment horizontal="right" vertical="center"/>
      <protection locked="0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49" fontId="27" fillId="0" borderId="5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10" xfId="0" applyNumberFormat="1" applyFont="1" applyFill="1" applyBorder="1" applyAlignment="1" applyProtection="1">
      <alignment horizontal="right" vertical="center" wrapText="1"/>
    </xf>
    <xf numFmtId="177" fontId="11" fillId="0" borderId="11" xfId="1" applyNumberFormat="1" applyFont="1" applyFill="1" applyBorder="1" applyAlignment="1" applyProtection="1">
      <alignment horizontal="right" vertical="center"/>
      <protection locked="0"/>
    </xf>
    <xf numFmtId="177" fontId="11" fillId="0" borderId="5" xfId="1" applyNumberFormat="1" applyFont="1" applyFill="1" applyBorder="1" applyAlignment="1" applyProtection="1">
      <alignment horizontal="right" vertical="center"/>
      <protection locked="0"/>
    </xf>
    <xf numFmtId="178" fontId="11" fillId="0" borderId="5" xfId="1" applyNumberFormat="1" applyFont="1" applyFill="1" applyBorder="1" applyAlignment="1" applyProtection="1">
      <alignment horizontal="right" vertical="center"/>
      <protection locked="0"/>
    </xf>
    <xf numFmtId="176" fontId="11" fillId="0" borderId="17" xfId="1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177" fontId="11" fillId="0" borderId="0" xfId="0" applyNumberFormat="1" applyFont="1" applyFill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49" fontId="27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8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left" vertical="center"/>
      <protection locked="0"/>
    </xf>
    <xf numFmtId="49" fontId="27" fillId="0" borderId="2" xfId="0" applyNumberFormat="1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77" fontId="11" fillId="0" borderId="5" xfId="4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 applyProtection="1">
      <alignment horizontal="left" vertical="center"/>
    </xf>
    <xf numFmtId="49" fontId="11" fillId="0" borderId="4" xfId="4" applyNumberFormat="1" applyFont="1" applyFill="1" applyBorder="1" applyAlignment="1" applyProtection="1">
      <alignment horizontal="left" vertical="center" wrapText="1" indent="1"/>
    </xf>
    <xf numFmtId="49" fontId="11" fillId="0" borderId="5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vertical="center"/>
      <protection locked="0"/>
    </xf>
    <xf numFmtId="177" fontId="27" fillId="0" borderId="5" xfId="1" applyNumberFormat="1" applyFont="1" applyFill="1" applyBorder="1" applyAlignment="1" applyProtection="1">
      <alignment horizontal="right" vertical="center"/>
      <protection locked="0"/>
    </xf>
    <xf numFmtId="177" fontId="27" fillId="0" borderId="13" xfId="1" applyNumberFormat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vertical="center"/>
    </xf>
    <xf numFmtId="177" fontId="11" fillId="0" borderId="5" xfId="1" applyNumberFormat="1" applyFont="1" applyFill="1" applyBorder="1" applyAlignment="1" applyProtection="1">
      <alignment horizontal="right" vertical="center"/>
    </xf>
    <xf numFmtId="177" fontId="11" fillId="0" borderId="4" xfId="1" applyNumberFormat="1" applyFont="1" applyFill="1" applyBorder="1" applyAlignment="1" applyProtection="1">
      <alignment horizontal="right" vertical="center"/>
      <protection locked="0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3" fontId="31" fillId="0" borderId="0" xfId="19" applyNumberFormat="1" applyFont="1"/>
    <xf numFmtId="3" fontId="30" fillId="0" borderId="0" xfId="19" applyNumberFormat="1"/>
    <xf numFmtId="3" fontId="15" fillId="0" borderId="0" xfId="19" applyNumberFormat="1" applyFont="1"/>
    <xf numFmtId="3" fontId="33" fillId="0" borderId="0" xfId="19" applyNumberFormat="1" applyFont="1"/>
    <xf numFmtId="3" fontId="34" fillId="0" borderId="0" xfId="19" applyNumberFormat="1" applyFont="1"/>
    <xf numFmtId="3" fontId="30" fillId="0" borderId="0" xfId="19" applyNumberFormat="1" applyAlignment="1">
      <alignment horizontal="right"/>
    </xf>
    <xf numFmtId="3" fontId="31" fillId="0" borderId="5" xfId="19" applyNumberFormat="1" applyFont="1" applyBorder="1" applyAlignment="1">
      <alignment horizontal="left" vertical="center"/>
    </xf>
    <xf numFmtId="3" fontId="31" fillId="0" borderId="5" xfId="19" applyNumberFormat="1" applyFont="1" applyBorder="1" applyAlignment="1">
      <alignment horizontal="right" vertical="center"/>
    </xf>
    <xf numFmtId="3" fontId="31" fillId="0" borderId="5" xfId="19" applyNumberFormat="1" applyFont="1" applyBorder="1" applyAlignment="1">
      <alignment horizontal="center" vertical="center"/>
    </xf>
    <xf numFmtId="182" fontId="28" fillId="0" borderId="0" xfId="1" applyNumberFormat="1" applyFont="1" applyFill="1" applyAlignment="1">
      <alignment horizontal="right" vertical="center"/>
    </xf>
    <xf numFmtId="177" fontId="27" fillId="0" borderId="4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49" fontId="27" fillId="0" borderId="0" xfId="0" applyNumberFormat="1" applyFont="1" applyAlignment="1" applyProtection="1">
      <alignment horizontal="right" vertical="center"/>
      <protection locked="0"/>
    </xf>
    <xf numFmtId="38" fontId="31" fillId="0" borderId="5" xfId="18" applyFont="1" applyBorder="1" applyAlignment="1">
      <alignment vertical="center"/>
    </xf>
    <xf numFmtId="3" fontId="31" fillId="0" borderId="0" xfId="20" applyNumberFormat="1" applyFont="1"/>
    <xf numFmtId="3" fontId="30" fillId="0" borderId="0" xfId="20" applyNumberFormat="1" applyAlignment="1">
      <alignment horizontal="right"/>
    </xf>
    <xf numFmtId="3" fontId="31" fillId="4" borderId="5" xfId="20" applyNumberFormat="1" applyFont="1" applyFill="1" applyBorder="1" applyAlignment="1">
      <alignment horizontal="center" vertical="center"/>
    </xf>
    <xf numFmtId="3" fontId="31" fillId="4" borderId="5" xfId="20" applyNumberFormat="1" applyFont="1" applyFill="1" applyBorder="1" applyAlignment="1">
      <alignment horizontal="center" vertical="center" wrapText="1"/>
    </xf>
    <xf numFmtId="3" fontId="31" fillId="0" borderId="5" xfId="20" applyNumberFormat="1" applyFont="1" applyBorder="1" applyAlignment="1">
      <alignment horizontal="center" vertical="center"/>
    </xf>
    <xf numFmtId="3" fontId="15" fillId="0" borderId="0" xfId="19" applyNumberFormat="1" applyFont="1" applyAlignment="1">
      <alignment horizontal="right"/>
    </xf>
    <xf numFmtId="49" fontId="27" fillId="0" borderId="9" xfId="0" applyNumberFormat="1" applyFont="1" applyFill="1" applyBorder="1" applyAlignment="1" applyProtection="1">
      <alignment vertical="center"/>
    </xf>
    <xf numFmtId="49" fontId="27" fillId="0" borderId="15" xfId="0" applyNumberFormat="1" applyFont="1" applyFill="1" applyBorder="1" applyAlignment="1" applyProtection="1">
      <alignment vertical="center"/>
    </xf>
    <xf numFmtId="49" fontId="27" fillId="0" borderId="4" xfId="0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vertical="center"/>
    </xf>
    <xf numFmtId="49" fontId="11" fillId="0" borderId="4" xfId="4" applyNumberFormat="1" applyFont="1" applyFill="1" applyBorder="1" applyAlignment="1" applyProtection="1">
      <alignment horizontal="center" vertical="center" wrapText="1"/>
    </xf>
    <xf numFmtId="38" fontId="11" fillId="0" borderId="5" xfId="1" applyFont="1" applyFill="1" applyBorder="1" applyAlignment="1" applyProtection="1">
      <alignment horizontal="right" vertical="center" wrapText="1"/>
    </xf>
    <xf numFmtId="38" fontId="11" fillId="0" borderId="5" xfId="1" applyFont="1" applyFill="1" applyBorder="1" applyAlignment="1" applyProtection="1">
      <alignment horizontal="right" vertical="center"/>
      <protection locked="0"/>
    </xf>
    <xf numFmtId="3" fontId="36" fillId="0" borderId="0" xfId="19" applyNumberFormat="1" applyFont="1"/>
    <xf numFmtId="3" fontId="36" fillId="0" borderId="0" xfId="20" applyNumberFormat="1" applyFont="1"/>
    <xf numFmtId="0" fontId="11" fillId="0" borderId="9" xfId="0" applyFont="1" applyFill="1" applyBorder="1">
      <alignment vertical="center"/>
    </xf>
    <xf numFmtId="0" fontId="11" fillId="0" borderId="1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49" fontId="27" fillId="0" borderId="2" xfId="0" applyNumberFormat="1" applyFont="1" applyFill="1" applyBorder="1" applyAlignment="1" applyProtection="1">
      <alignment horizontal="right" vertical="center"/>
      <protection locked="0"/>
    </xf>
    <xf numFmtId="177" fontId="27" fillId="0" borderId="9" xfId="0" applyNumberFormat="1" applyFont="1" applyFill="1" applyBorder="1" applyAlignment="1" applyProtection="1">
      <alignment horizontal="right" vertical="center"/>
      <protection locked="0"/>
    </xf>
    <xf numFmtId="177" fontId="27" fillId="0" borderId="9" xfId="0" applyNumberFormat="1" applyFont="1" applyFill="1" applyBorder="1" applyAlignment="1">
      <alignment horizontal="right" vertical="center"/>
    </xf>
    <xf numFmtId="49" fontId="27" fillId="0" borderId="26" xfId="0" applyNumberFormat="1" applyFont="1" applyFill="1" applyBorder="1" applyAlignment="1">
      <alignment horizontal="left" vertical="center"/>
    </xf>
    <xf numFmtId="49" fontId="27" fillId="0" borderId="26" xfId="0" applyNumberFormat="1" applyFont="1" applyFill="1" applyBorder="1" applyAlignment="1" applyProtection="1">
      <alignment horizontal="left" vertical="center"/>
      <protection locked="0"/>
    </xf>
    <xf numFmtId="49" fontId="11" fillId="0" borderId="4" xfId="4" applyNumberFormat="1" applyFont="1" applyFill="1" applyBorder="1" applyAlignment="1" applyProtection="1">
      <alignment horizontal="left" vertical="center" indent="1"/>
      <protection locked="0"/>
    </xf>
    <xf numFmtId="49" fontId="27" fillId="0" borderId="5" xfId="0" applyNumberFormat="1" applyFont="1" applyFill="1" applyBorder="1" applyAlignment="1" applyProtection="1">
      <alignment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/>
      <protection locked="0"/>
    </xf>
    <xf numFmtId="49" fontId="27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vertical="center"/>
    </xf>
    <xf numFmtId="177" fontId="11" fillId="0" borderId="4" xfId="0" applyNumberFormat="1" applyFont="1" applyFill="1" applyBorder="1" applyAlignment="1" applyProtection="1">
      <alignment vertical="center"/>
    </xf>
    <xf numFmtId="49" fontId="11" fillId="0" borderId="9" xfId="4" applyNumberFormat="1" applyFont="1" applyFill="1" applyBorder="1" applyAlignment="1" applyProtection="1">
      <alignment vertical="center"/>
      <protection locked="0"/>
    </xf>
    <xf numFmtId="49" fontId="11" fillId="0" borderId="4" xfId="4" applyNumberFormat="1" applyFont="1" applyFill="1" applyBorder="1" applyAlignment="1" applyProtection="1">
      <alignment vertical="center"/>
      <protection locked="0"/>
    </xf>
    <xf numFmtId="3" fontId="35" fillId="4" borderId="5" xfId="0" applyNumberFormat="1" applyFont="1" applyFill="1" applyBorder="1" applyAlignment="1">
      <alignment horizontal="center" vertical="center"/>
    </xf>
    <xf numFmtId="3" fontId="35" fillId="4" borderId="5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Alignment="1"/>
    <xf numFmtId="3" fontId="33" fillId="0" borderId="5" xfId="0" applyNumberFormat="1" applyFont="1" applyBorder="1" applyAlignment="1">
      <alignment horizontal="left" vertical="center"/>
    </xf>
    <xf numFmtId="3" fontId="33" fillId="0" borderId="5" xfId="0" applyNumberFormat="1" applyFont="1" applyBorder="1" applyAlignment="1">
      <alignment horizontal="right" vertical="center"/>
    </xf>
    <xf numFmtId="38" fontId="1" fillId="0" borderId="34" xfId="7" applyFont="1" applyFill="1" applyBorder="1" applyAlignment="1">
      <alignment horizontal="center" vertical="center"/>
    </xf>
    <xf numFmtId="177" fontId="1" fillId="0" borderId="15" xfId="7" applyNumberFormat="1" applyFont="1" applyFill="1" applyBorder="1" applyAlignment="1">
      <alignment horizontal="center" vertical="center"/>
    </xf>
    <xf numFmtId="38" fontId="1" fillId="0" borderId="15" xfId="7" applyFont="1" applyFill="1" applyBorder="1" applyAlignment="1">
      <alignment horizontal="center" vertical="center"/>
    </xf>
    <xf numFmtId="38" fontId="1" fillId="0" borderId="32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177" fontId="1" fillId="0" borderId="37" xfId="6" applyNumberFormat="1" applyFont="1" applyFill="1" applyBorder="1" applyAlignment="1">
      <alignment horizontal="center" vertical="center"/>
    </xf>
    <xf numFmtId="0" fontId="1" fillId="0" borderId="37" xfId="6" applyFont="1" applyFill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/>
    </xf>
    <xf numFmtId="38" fontId="1" fillId="0" borderId="28" xfId="7" applyFont="1" applyFill="1" applyBorder="1" applyAlignment="1">
      <alignment horizontal="center" vertical="center"/>
    </xf>
    <xf numFmtId="38" fontId="1" fillId="0" borderId="29" xfId="7" applyFont="1" applyFill="1" applyBorder="1" applyAlignment="1">
      <alignment horizontal="center" vertical="center"/>
    </xf>
    <xf numFmtId="38" fontId="1" fillId="0" borderId="41" xfId="7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center" vertical="center"/>
    </xf>
    <xf numFmtId="177" fontId="1" fillId="0" borderId="29" xfId="6" applyNumberFormat="1" applyFont="1" applyFill="1" applyBorder="1" applyAlignment="1">
      <alignment horizontal="center" vertical="center"/>
    </xf>
    <xf numFmtId="0" fontId="1" fillId="0" borderId="29" xfId="6" applyFont="1" applyFill="1" applyBorder="1" applyAlignment="1">
      <alignment horizontal="center" vertical="center"/>
    </xf>
    <xf numFmtId="0" fontId="1" fillId="0" borderId="41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9" xfId="6" applyFont="1" applyFill="1" applyBorder="1" applyAlignment="1">
      <alignment vertical="center"/>
    </xf>
    <xf numFmtId="0" fontId="1" fillId="0" borderId="30" xfId="6" applyFont="1" applyFill="1" applyBorder="1" applyAlignment="1">
      <alignment horizontal="center" vertical="center"/>
    </xf>
    <xf numFmtId="0" fontId="1" fillId="0" borderId="31" xfId="6" applyFont="1" applyFill="1" applyBorder="1" applyAlignment="1">
      <alignment horizontal="center" vertical="center"/>
    </xf>
    <xf numFmtId="177" fontId="1" fillId="0" borderId="70" xfId="8" applyNumberFormat="1" applyFont="1" applyFill="1" applyBorder="1" applyAlignment="1">
      <alignment horizontal="center" vertical="center"/>
    </xf>
    <xf numFmtId="177" fontId="1" fillId="0" borderId="71" xfId="8" applyNumberFormat="1" applyFont="1" applyFill="1" applyBorder="1" applyAlignment="1">
      <alignment horizontal="center" vertical="center"/>
    </xf>
    <xf numFmtId="177" fontId="1" fillId="0" borderId="59" xfId="8" applyNumberFormat="1" applyFont="1" applyFill="1" applyBorder="1" applyAlignment="1">
      <alignment horizontal="right" vertical="center"/>
    </xf>
    <xf numFmtId="177" fontId="1" fillId="0" borderId="60" xfId="8" applyNumberFormat="1" applyFont="1" applyFill="1" applyBorder="1" applyAlignment="1">
      <alignment horizontal="right" vertical="center"/>
    </xf>
    <xf numFmtId="177" fontId="1" fillId="0" borderId="68" xfId="8" applyNumberFormat="1" applyFont="1" applyFill="1" applyBorder="1" applyAlignment="1">
      <alignment horizontal="center" vertical="center"/>
    </xf>
    <xf numFmtId="177" fontId="1" fillId="0" borderId="69" xfId="8" applyNumberFormat="1" applyFont="1" applyFill="1" applyBorder="1" applyAlignment="1">
      <alignment horizontal="center" vertical="center"/>
    </xf>
    <xf numFmtId="181" fontId="1" fillId="0" borderId="59" xfId="8" applyNumberFormat="1" applyFont="1" applyFill="1" applyBorder="1" applyAlignment="1">
      <alignment horizontal="center" vertical="center"/>
    </xf>
    <xf numFmtId="181" fontId="1" fillId="0" borderId="69" xfId="8" applyNumberFormat="1" applyFont="1" applyFill="1" applyBorder="1" applyAlignment="1">
      <alignment horizontal="center" vertical="center"/>
    </xf>
    <xf numFmtId="181" fontId="1" fillId="0" borderId="68" xfId="8" applyNumberFormat="1" applyFont="1" applyFill="1" applyBorder="1" applyAlignment="1">
      <alignment horizontal="center" vertical="center"/>
    </xf>
    <xf numFmtId="181" fontId="1" fillId="0" borderId="56" xfId="8" applyNumberFormat="1" applyFont="1" applyFill="1" applyBorder="1" applyAlignment="1">
      <alignment horizontal="right" vertical="center"/>
    </xf>
    <xf numFmtId="0" fontId="1" fillId="0" borderId="57" xfId="8" applyFont="1" applyBorder="1" applyAlignment="1">
      <alignment horizontal="right" vertical="center"/>
    </xf>
    <xf numFmtId="181" fontId="1" fillId="0" borderId="60" xfId="8" applyNumberFormat="1" applyFont="1" applyFill="1" applyBorder="1" applyAlignment="1">
      <alignment horizontal="center" vertical="center"/>
    </xf>
    <xf numFmtId="181" fontId="1" fillId="0" borderId="62" xfId="8" applyNumberFormat="1" applyFont="1" applyFill="1" applyBorder="1" applyAlignment="1">
      <alignment horizontal="center" vertical="center"/>
    </xf>
    <xf numFmtId="181" fontId="1" fillId="0" borderId="63" xfId="8" applyNumberFormat="1" applyFont="1" applyFill="1" applyBorder="1" applyAlignment="1">
      <alignment horizontal="center" vertical="center"/>
    </xf>
    <xf numFmtId="181" fontId="1" fillId="0" borderId="26" xfId="8" applyNumberFormat="1" applyFont="1" applyFill="1" applyBorder="1" applyAlignment="1">
      <alignment horizontal="center" vertical="center"/>
    </xf>
    <xf numFmtId="181" fontId="1" fillId="0" borderId="27" xfId="8" applyNumberFormat="1" applyFont="1" applyFill="1" applyBorder="1" applyAlignment="1">
      <alignment horizontal="center" vertical="center"/>
    </xf>
    <xf numFmtId="177" fontId="1" fillId="0" borderId="66" xfId="8" applyNumberFormat="1" applyFont="1" applyFill="1" applyBorder="1" applyAlignment="1">
      <alignment horizontal="center" vertical="center"/>
    </xf>
    <xf numFmtId="177" fontId="1" fillId="0" borderId="67" xfId="8" applyNumberFormat="1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1" fillId="0" borderId="42" xfId="8" applyFont="1" applyFill="1" applyBorder="1" applyAlignment="1">
      <alignment horizontal="center" vertical="center"/>
    </xf>
    <xf numFmtId="0" fontId="1" fillId="0" borderId="43" xfId="8" applyFont="1" applyFill="1" applyBorder="1" applyAlignment="1">
      <alignment horizontal="center" vertical="center"/>
    </xf>
    <xf numFmtId="0" fontId="1" fillId="0" borderId="44" xfId="8" applyFont="1" applyFill="1" applyBorder="1" applyAlignment="1">
      <alignment horizontal="center" vertical="center"/>
    </xf>
    <xf numFmtId="0" fontId="1" fillId="0" borderId="47" xfId="8" applyFont="1" applyFill="1" applyBorder="1" applyAlignment="1">
      <alignment horizontal="center" vertical="center"/>
    </xf>
    <xf numFmtId="0" fontId="1" fillId="0" borderId="48" xfId="8" applyFont="1" applyFill="1" applyBorder="1" applyAlignment="1">
      <alignment horizontal="center" vertical="center"/>
    </xf>
    <xf numFmtId="0" fontId="1" fillId="0" borderId="49" xfId="8" applyFont="1" applyFill="1" applyBorder="1" applyAlignment="1">
      <alignment horizontal="center" vertical="center"/>
    </xf>
    <xf numFmtId="0" fontId="1" fillId="0" borderId="45" xfId="8" applyFont="1" applyFill="1" applyBorder="1" applyAlignment="1">
      <alignment horizontal="center" vertical="center"/>
    </xf>
    <xf numFmtId="0" fontId="1" fillId="0" borderId="50" xfId="8" applyFont="1" applyFill="1" applyBorder="1" applyAlignment="1">
      <alignment horizontal="center" vertical="center"/>
    </xf>
    <xf numFmtId="0" fontId="1" fillId="0" borderId="39" xfId="8" applyFont="1" applyFill="1" applyBorder="1" applyAlignment="1">
      <alignment horizontal="center" vertical="center" wrapText="1"/>
    </xf>
    <xf numFmtId="0" fontId="1" fillId="0" borderId="38" xfId="8" applyFont="1" applyBorder="1" applyAlignment="1">
      <alignment horizontal="center" vertical="center" wrapText="1"/>
    </xf>
    <xf numFmtId="0" fontId="1" fillId="0" borderId="40" xfId="8" applyFont="1" applyBorder="1" applyAlignment="1">
      <alignment horizontal="center" vertical="center" wrapText="1"/>
    </xf>
    <xf numFmtId="0" fontId="1" fillId="0" borderId="37" xfId="8" applyFont="1" applyFill="1" applyBorder="1" applyAlignment="1">
      <alignment horizontal="center" vertical="center" wrapText="1"/>
    </xf>
    <xf numFmtId="0" fontId="1" fillId="0" borderId="40" xfId="8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1" fillId="2" borderId="34" xfId="9" applyFont="1" applyFill="1" applyBorder="1" applyAlignment="1">
      <alignment horizontal="left" vertical="center"/>
    </xf>
    <xf numFmtId="0" fontId="1" fillId="2" borderId="15" xfId="9" applyFont="1" applyFill="1" applyBorder="1" applyAlignment="1">
      <alignment horizontal="left" vertical="center"/>
    </xf>
    <xf numFmtId="0" fontId="1" fillId="2" borderId="4" xfId="9" applyFont="1" applyFill="1" applyBorder="1" applyAlignment="1">
      <alignment horizontal="left" vertical="center"/>
    </xf>
    <xf numFmtId="0" fontId="1" fillId="2" borderId="32" xfId="9" applyFont="1" applyFill="1" applyBorder="1" applyAlignment="1">
      <alignment horizontal="left" vertical="center"/>
    </xf>
    <xf numFmtId="0" fontId="1" fillId="2" borderId="0" xfId="9" applyFont="1" applyFill="1" applyBorder="1" applyAlignment="1">
      <alignment horizontal="left" vertical="center"/>
    </xf>
    <xf numFmtId="0" fontId="1" fillId="2" borderId="20" xfId="9" applyFont="1" applyFill="1" applyBorder="1" applyAlignment="1">
      <alignment horizontal="left" vertical="center"/>
    </xf>
    <xf numFmtId="0" fontId="1" fillId="2" borderId="28" xfId="9" applyFont="1" applyFill="1" applyBorder="1" applyAlignment="1">
      <alignment horizontal="left" vertical="center"/>
    </xf>
    <xf numFmtId="0" fontId="1" fillId="2" borderId="29" xfId="9" applyFont="1" applyFill="1" applyBorder="1" applyAlignment="1">
      <alignment horizontal="left" vertical="center"/>
    </xf>
    <xf numFmtId="0" fontId="1" fillId="2" borderId="41" xfId="9" applyFont="1" applyFill="1" applyBorder="1" applyAlignment="1">
      <alignment horizontal="left" vertical="center"/>
    </xf>
    <xf numFmtId="0" fontId="19" fillId="2" borderId="0" xfId="9" applyFont="1" applyFill="1" applyAlignment="1">
      <alignment horizontal="center" vertical="center"/>
    </xf>
    <xf numFmtId="0" fontId="3" fillId="2" borderId="0" xfId="9" applyFont="1" applyFill="1" applyBorder="1" applyAlignment="1">
      <alignment horizontal="center" vertical="center"/>
    </xf>
    <xf numFmtId="0" fontId="1" fillId="2" borderId="42" xfId="9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horizontal="center" vertical="center"/>
    </xf>
    <xf numFmtId="0" fontId="1" fillId="2" borderId="43" xfId="9" applyFont="1" applyFill="1" applyBorder="1" applyAlignment="1">
      <alignment vertical="center"/>
    </xf>
    <xf numFmtId="0" fontId="1" fillId="2" borderId="44" xfId="9" applyFont="1" applyFill="1" applyBorder="1" applyAlignment="1">
      <alignment vertical="center"/>
    </xf>
    <xf numFmtId="0" fontId="1" fillId="2" borderId="47" xfId="9" applyFont="1" applyFill="1" applyBorder="1" applyAlignment="1">
      <alignment vertical="center"/>
    </xf>
    <xf numFmtId="0" fontId="1" fillId="2" borderId="48" xfId="9" applyFont="1" applyFill="1" applyBorder="1" applyAlignment="1">
      <alignment vertical="center"/>
    </xf>
    <xf numFmtId="0" fontId="1" fillId="2" borderId="49" xfId="9" applyFont="1" applyFill="1" applyBorder="1" applyAlignment="1">
      <alignment vertical="center"/>
    </xf>
    <xf numFmtId="0" fontId="1" fillId="2" borderId="45" xfId="9" applyFont="1" applyFill="1" applyBorder="1" applyAlignment="1">
      <alignment horizontal="center" vertical="center"/>
    </xf>
    <xf numFmtId="0" fontId="1" fillId="2" borderId="46" xfId="9" applyFont="1" applyFill="1" applyBorder="1" applyAlignment="1">
      <alignment horizontal="center" vertical="center"/>
    </xf>
    <xf numFmtId="0" fontId="1" fillId="2" borderId="50" xfId="9" applyFont="1" applyFill="1" applyBorder="1" applyAlignment="1">
      <alignment horizontal="center" vertical="center"/>
    </xf>
    <xf numFmtId="0" fontId="1" fillId="2" borderId="72" xfId="9" applyFont="1" applyFill="1" applyBorder="1" applyAlignment="1">
      <alignment horizontal="center" vertical="center"/>
    </xf>
    <xf numFmtId="0" fontId="1" fillId="2" borderId="61" xfId="9" applyFont="1" applyFill="1" applyBorder="1" applyAlignment="1">
      <alignment horizontal="left" vertical="center"/>
    </xf>
    <xf numFmtId="0" fontId="1" fillId="2" borderId="2" xfId="9" applyFont="1" applyFill="1" applyBorder="1" applyAlignment="1">
      <alignment horizontal="left" vertical="center"/>
    </xf>
    <xf numFmtId="0" fontId="1" fillId="2" borderId="13" xfId="9" applyFont="1" applyFill="1" applyBorder="1" applyAlignment="1">
      <alignment horizontal="left" vertical="center"/>
    </xf>
    <xf numFmtId="3" fontId="31" fillId="4" borderId="5" xfId="20" applyNumberFormat="1" applyFont="1" applyFill="1" applyBorder="1" applyAlignment="1">
      <alignment horizontal="center" vertical="center" wrapText="1"/>
    </xf>
    <xf numFmtId="3" fontId="31" fillId="4" borderId="5" xfId="2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49" fontId="27" fillId="0" borderId="15" xfId="0" applyNumberFormat="1" applyFont="1" applyFill="1" applyBorder="1" applyAlignment="1" applyProtection="1">
      <alignment horizontal="left" vertical="center"/>
    </xf>
    <xf numFmtId="49" fontId="27" fillId="0" borderId="4" xfId="0" applyNumberFormat="1" applyFont="1" applyFill="1" applyBorder="1" applyAlignment="1" applyProtection="1">
      <alignment horizontal="left" vertical="center"/>
    </xf>
    <xf numFmtId="49" fontId="11" fillId="0" borderId="25" xfId="0" applyNumberFormat="1" applyFont="1" applyFill="1" applyBorder="1" applyAlignment="1" applyProtection="1">
      <alignment horizontal="left" vertical="center" indent="2"/>
      <protection locked="0"/>
    </xf>
    <xf numFmtId="49" fontId="11" fillId="0" borderId="15" xfId="0" applyNumberFormat="1" applyFont="1" applyFill="1" applyBorder="1" applyAlignment="1" applyProtection="1">
      <alignment horizontal="left" vertical="center" indent="2"/>
      <protection locked="0"/>
    </xf>
    <xf numFmtId="49" fontId="11" fillId="0" borderId="4" xfId="0" applyNumberFormat="1" applyFont="1" applyFill="1" applyBorder="1" applyAlignment="1" applyProtection="1">
      <alignment horizontal="left" vertical="center" indent="2"/>
      <protection locked="0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15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29" fillId="0" borderId="18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vertical="center"/>
    </xf>
    <xf numFmtId="49" fontId="29" fillId="0" borderId="17" xfId="0" applyNumberFormat="1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vertical="center"/>
    </xf>
    <xf numFmtId="49" fontId="11" fillId="0" borderId="17" xfId="0" applyNumberFormat="1" applyFont="1" applyFill="1" applyBorder="1" applyAlignment="1">
      <alignment vertical="center"/>
    </xf>
    <xf numFmtId="49" fontId="27" fillId="0" borderId="9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9" fillId="0" borderId="18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49" fontId="11" fillId="0" borderId="9" xfId="4" applyNumberFormat="1" applyFont="1" applyFill="1" applyBorder="1" applyAlignment="1" applyProtection="1">
      <alignment horizontal="center" vertical="center"/>
    </xf>
    <xf numFmtId="49" fontId="11" fillId="0" borderId="15" xfId="4" applyNumberFormat="1" applyFont="1" applyFill="1" applyBorder="1" applyAlignment="1" applyProtection="1">
      <alignment horizontal="center" vertical="center"/>
    </xf>
    <xf numFmtId="49" fontId="11" fillId="0" borderId="4" xfId="4" applyNumberFormat="1" applyFont="1" applyFill="1" applyBorder="1" applyAlignment="1" applyProtection="1">
      <alignment horizontal="center" vertical="center"/>
    </xf>
    <xf numFmtId="49" fontId="11" fillId="0" borderId="12" xfId="4" applyNumberFormat="1" applyFont="1" applyFill="1" applyBorder="1" applyAlignment="1" applyProtection="1">
      <alignment horizontal="left" vertical="center" indent="1"/>
      <protection locked="0"/>
    </xf>
    <xf numFmtId="49" fontId="11" fillId="0" borderId="7" xfId="4" applyNumberFormat="1" applyFont="1" applyFill="1" applyBorder="1" applyAlignment="1" applyProtection="1">
      <alignment horizontal="left" vertical="center" indent="1"/>
      <protection locked="0"/>
    </xf>
    <xf numFmtId="49" fontId="11" fillId="0" borderId="6" xfId="4" applyNumberFormat="1" applyFont="1" applyFill="1" applyBorder="1" applyAlignment="1" applyProtection="1">
      <alignment horizontal="left" vertical="center" indent="1"/>
      <protection locked="0"/>
    </xf>
    <xf numFmtId="49" fontId="11" fillId="0" borderId="7" xfId="4" applyNumberFormat="1" applyFont="1" applyFill="1" applyBorder="1" applyAlignment="1" applyProtection="1">
      <alignment horizontal="left" vertical="center" indent="1"/>
    </xf>
    <xf numFmtId="49" fontId="11" fillId="0" borderId="6" xfId="4" applyNumberFormat="1" applyFont="1" applyFill="1" applyBorder="1" applyAlignment="1" applyProtection="1">
      <alignment horizontal="left" vertical="center" indent="1"/>
    </xf>
    <xf numFmtId="49" fontId="11" fillId="0" borderId="12" xfId="4" applyNumberFormat="1" applyFont="1" applyFill="1" applyBorder="1" applyAlignment="1" applyProtection="1">
      <alignment horizontal="left" vertical="center" indent="1"/>
    </xf>
    <xf numFmtId="49" fontId="11" fillId="0" borderId="12" xfId="4" applyNumberFormat="1" applyFont="1" applyFill="1" applyBorder="1" applyAlignment="1" applyProtection="1">
      <alignment horizontal="center" vertical="center" wrapText="1"/>
    </xf>
    <xf numFmtId="49" fontId="11" fillId="0" borderId="7" xfId="4" applyNumberFormat="1" applyFont="1" applyFill="1" applyBorder="1" applyAlignment="1" applyProtection="1">
      <alignment horizontal="center" vertical="center" wrapText="1"/>
    </xf>
    <xf numFmtId="49" fontId="11" fillId="0" borderId="6" xfId="4" applyNumberFormat="1" applyFont="1" applyFill="1" applyBorder="1" applyAlignment="1" applyProtection="1">
      <alignment horizontal="center" vertical="center" wrapText="1"/>
    </xf>
    <xf numFmtId="38" fontId="27" fillId="2" borderId="0" xfId="1" applyFont="1" applyFill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180" fontId="27" fillId="2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9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 applyProtection="1">
      <alignment horizontal="center" vertical="center"/>
    </xf>
    <xf numFmtId="49" fontId="4" fillId="4" borderId="6" xfId="4" applyNumberFormat="1" applyFont="1" applyFill="1" applyBorder="1" applyAlignment="1" applyProtection="1">
      <alignment horizontal="center" vertical="center"/>
    </xf>
    <xf numFmtId="49" fontId="4" fillId="4" borderId="9" xfId="4" applyNumberFormat="1" applyFont="1" applyFill="1" applyBorder="1" applyAlignment="1" applyProtection="1">
      <alignment horizontal="center" vertical="center"/>
    </xf>
    <xf numFmtId="49" fontId="4" fillId="4" borderId="4" xfId="4" applyNumberFormat="1" applyFont="1" applyFill="1" applyBorder="1" applyAlignment="1" applyProtection="1">
      <alignment horizontal="center" vertical="center"/>
    </xf>
    <xf numFmtId="49" fontId="4" fillId="4" borderId="7" xfId="4" applyNumberFormat="1" applyFont="1" applyFill="1" applyBorder="1" applyAlignment="1" applyProtection="1">
      <alignment horizontal="center" vertical="center" wrapText="1"/>
    </xf>
    <xf numFmtId="49" fontId="4" fillId="4" borderId="15" xfId="4" applyNumberFormat="1" applyFont="1" applyFill="1" applyBorder="1" applyAlignment="1" applyProtection="1">
      <alignment horizontal="center" vertical="center"/>
    </xf>
    <xf numFmtId="49" fontId="4" fillId="4" borderId="12" xfId="4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left" vertical="center"/>
    </xf>
    <xf numFmtId="3" fontId="31" fillId="4" borderId="5" xfId="19" applyNumberFormat="1" applyFont="1" applyFill="1" applyBorder="1" applyAlignment="1">
      <alignment horizontal="center" vertical="center"/>
    </xf>
    <xf numFmtId="3" fontId="31" fillId="4" borderId="5" xfId="19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center" vertical="center"/>
    </xf>
    <xf numFmtId="49" fontId="11" fillId="4" borderId="12" xfId="0" applyNumberFormat="1" applyFont="1" applyFill="1" applyBorder="1" applyAlignment="1" applyProtection="1">
      <alignment horizontal="center" vertical="center"/>
    </xf>
    <xf numFmtId="49" fontId="11" fillId="4" borderId="12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left" vertical="center" indent="2"/>
    </xf>
    <xf numFmtId="183" fontId="11" fillId="0" borderId="5" xfId="0" applyNumberFormat="1" applyFont="1" applyFill="1" applyBorder="1">
      <alignment vertical="center"/>
    </xf>
    <xf numFmtId="0" fontId="11" fillId="0" borderId="5" xfId="0" applyFont="1" applyFill="1" applyBorder="1">
      <alignment vertical="center"/>
    </xf>
    <xf numFmtId="183" fontId="11" fillId="0" borderId="15" xfId="0" applyNumberFormat="1" applyFont="1" applyFill="1" applyBorder="1">
      <alignment vertical="center"/>
    </xf>
    <xf numFmtId="183" fontId="11" fillId="0" borderId="4" xfId="0" applyNumberFormat="1" applyFont="1" applyFill="1" applyBorder="1">
      <alignment vertical="center"/>
    </xf>
    <xf numFmtId="0" fontId="11" fillId="0" borderId="73" xfId="0" applyFont="1" applyFill="1" applyBorder="1" applyAlignment="1">
      <alignment horizontal="center" vertical="center"/>
    </xf>
    <xf numFmtId="183" fontId="11" fillId="0" borderId="73" xfId="0" applyNumberFormat="1" applyFont="1" applyFill="1" applyBorder="1">
      <alignment vertical="center"/>
    </xf>
    <xf numFmtId="0" fontId="11" fillId="0" borderId="8" xfId="0" applyFont="1" applyFill="1" applyBorder="1">
      <alignment vertical="center"/>
    </xf>
    <xf numFmtId="183" fontId="11" fillId="0" borderId="2" xfId="0" applyNumberFormat="1" applyFont="1" applyFill="1" applyBorder="1">
      <alignment vertical="center"/>
    </xf>
    <xf numFmtId="183" fontId="11" fillId="0" borderId="13" xfId="0" applyNumberFormat="1" applyFont="1" applyFill="1" applyBorder="1">
      <alignment vertical="center"/>
    </xf>
    <xf numFmtId="0" fontId="11" fillId="0" borderId="18" xfId="0" applyFont="1" applyFill="1" applyBorder="1">
      <alignment vertical="center"/>
    </xf>
    <xf numFmtId="183" fontId="11" fillId="0" borderId="3" xfId="0" applyNumberFormat="1" applyFont="1" applyFill="1" applyBorder="1">
      <alignment vertical="center"/>
    </xf>
    <xf numFmtId="183" fontId="11" fillId="0" borderId="19" xfId="0" applyNumberFormat="1" applyFont="1" applyFill="1" applyBorder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4" xfId="0" applyFont="1" applyFill="1" applyBorder="1" applyAlignment="1">
      <alignment horizontal="center" vertical="center"/>
    </xf>
    <xf numFmtId="183" fontId="11" fillId="0" borderId="74" xfId="0" applyNumberFormat="1" applyFont="1" applyFill="1" applyBorder="1">
      <alignment vertical="center"/>
    </xf>
    <xf numFmtId="182" fontId="27" fillId="4" borderId="5" xfId="1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183" fontId="11" fillId="0" borderId="12" xfId="0" applyNumberFormat="1" applyFont="1" applyFill="1" applyBorder="1">
      <alignment vertical="center"/>
    </xf>
    <xf numFmtId="49" fontId="11" fillId="4" borderId="12" xfId="0" applyNumberFormat="1" applyFont="1" applyFill="1" applyBorder="1" applyAlignment="1" applyProtection="1">
      <alignment horizontal="center" vertical="center" wrapText="1"/>
    </xf>
    <xf numFmtId="49" fontId="11" fillId="4" borderId="18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49" fontId="11" fillId="4" borderId="19" xfId="0" applyNumberFormat="1" applyFont="1" applyFill="1" applyBorder="1" applyAlignment="1" applyProtection="1">
      <alignment horizontal="center" vertical="center" wrapText="1"/>
    </xf>
    <xf numFmtId="49" fontId="11" fillId="4" borderId="15" xfId="0" applyNumberFormat="1" applyFont="1" applyFill="1" applyBorder="1" applyAlignment="1" applyProtection="1">
      <alignment horizontal="center" vertical="center" wrapText="1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1" fillId="4" borderId="6" xfId="0" applyNumberFormat="1" applyFont="1" applyFill="1" applyBorder="1" applyAlignment="1" applyProtection="1">
      <alignment horizontal="center" vertical="center" wrapText="1"/>
    </xf>
    <xf numFmtId="49" fontId="27" fillId="4" borderId="6" xfId="0" applyNumberFormat="1" applyFont="1" applyFill="1" applyBorder="1" applyAlignment="1" applyProtection="1">
      <alignment horizontal="center" vertical="center"/>
    </xf>
    <xf numFmtId="49" fontId="27" fillId="4" borderId="16" xfId="0" applyNumberFormat="1" applyFont="1" applyFill="1" applyBorder="1" applyAlignment="1" applyProtection="1">
      <alignment horizontal="center" vertical="center" wrapText="1"/>
    </xf>
    <xf numFmtId="49" fontId="27" fillId="4" borderId="13" xfId="0" applyNumberFormat="1" applyFont="1" applyFill="1" applyBorder="1" applyAlignment="1" applyProtection="1">
      <alignment horizontal="center" vertical="center"/>
    </xf>
    <xf numFmtId="49" fontId="11" fillId="4" borderId="8" xfId="0" applyNumberFormat="1" applyFont="1" applyFill="1" applyBorder="1" applyAlignment="1" applyProtection="1">
      <alignment horizontal="center" vertical="center" wrapText="1"/>
    </xf>
    <xf numFmtId="49" fontId="27" fillId="4" borderId="8" xfId="0" applyNumberFormat="1" applyFont="1" applyFill="1" applyBorder="1" applyAlignment="1" applyProtection="1">
      <alignment horizontal="center" vertical="center" wrapText="1"/>
    </xf>
    <xf numFmtId="49" fontId="11" fillId="4" borderId="18" xfId="0" applyNumberFormat="1" applyFont="1" applyFill="1" applyBorder="1" applyAlignment="1" applyProtection="1">
      <alignment horizontal="center" vertical="center" wrapText="1"/>
    </xf>
    <xf numFmtId="49" fontId="11" fillId="4" borderId="23" xfId="0" applyNumberFormat="1" applyFont="1" applyFill="1" applyBorder="1" applyAlignment="1" applyProtection="1">
      <alignment horizontal="center" vertical="center" wrapText="1"/>
    </xf>
    <xf numFmtId="49" fontId="11" fillId="4" borderId="24" xfId="0" applyNumberFormat="1" applyFont="1" applyFill="1" applyBorder="1" applyAlignment="1" applyProtection="1">
      <alignment horizontal="center" vertical="center"/>
    </xf>
    <xf numFmtId="49" fontId="11" fillId="4" borderId="3" xfId="0" applyNumberFormat="1" applyFont="1" applyFill="1" applyBorder="1" applyAlignment="1" applyProtection="1">
      <alignment horizontal="center" vertical="center"/>
    </xf>
    <xf numFmtId="49" fontId="11" fillId="4" borderId="19" xfId="0" applyNumberFormat="1" applyFont="1" applyFill="1" applyBorder="1" applyAlignment="1" applyProtection="1">
      <alignment horizontal="center" vertical="center"/>
    </xf>
    <xf numFmtId="49" fontId="11" fillId="4" borderId="9" xfId="0" applyNumberFormat="1" applyFont="1" applyFill="1" applyBorder="1" applyAlignment="1" applyProtection="1">
      <alignment horizontal="center" vertical="center" wrapText="1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center" vertical="center" wrapText="1"/>
    </xf>
    <xf numFmtId="49" fontId="27" fillId="4" borderId="5" xfId="0" applyNumberFormat="1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center" vertical="center" wrapText="1"/>
    </xf>
    <xf numFmtId="49" fontId="11" fillId="4" borderId="5" xfId="4" applyNumberFormat="1" applyFont="1" applyFill="1" applyBorder="1" applyAlignment="1" applyProtection="1">
      <alignment horizontal="center" vertical="center"/>
    </xf>
    <xf numFmtId="49" fontId="11" fillId="4" borderId="5" xfId="4" applyNumberFormat="1" applyFont="1" applyFill="1" applyBorder="1" applyAlignment="1" applyProtection="1">
      <alignment horizontal="centerContinuous" vertical="center" wrapText="1"/>
    </xf>
    <xf numFmtId="49" fontId="11" fillId="4" borderId="5" xfId="4" applyNumberFormat="1" applyFont="1" applyFill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center" vertical="center"/>
    </xf>
    <xf numFmtId="180" fontId="11" fillId="4" borderId="5" xfId="1" applyNumberFormat="1" applyFont="1" applyFill="1" applyBorder="1" applyAlignment="1" applyProtection="1">
      <alignment horizontal="center" vertical="center"/>
    </xf>
    <xf numFmtId="180" fontId="11" fillId="4" borderId="4" xfId="1" applyNumberFormat="1" applyFont="1" applyFill="1" applyBorder="1" applyAlignment="1" applyProtection="1">
      <alignment horizontal="center" vertical="center"/>
    </xf>
    <xf numFmtId="180" fontId="27" fillId="4" borderId="4" xfId="1" applyNumberFormat="1" applyFont="1" applyFill="1" applyBorder="1" applyAlignment="1" applyProtection="1">
      <alignment horizontal="center" vertical="center" wrapText="1"/>
    </xf>
    <xf numFmtId="180" fontId="27" fillId="4" borderId="5" xfId="1" applyNumberFormat="1" applyFont="1" applyFill="1" applyBorder="1" applyAlignment="1" applyProtection="1">
      <alignment horizontal="center" vertical="center" wrapText="1"/>
    </xf>
    <xf numFmtId="49" fontId="27" fillId="4" borderId="5" xfId="0" applyNumberFormat="1" applyFont="1" applyFill="1" applyBorder="1" applyAlignment="1" applyProtection="1">
      <alignment horizontal="center" vertical="center" wrapText="1"/>
    </xf>
  </cellXfs>
  <cellStyles count="21">
    <cellStyle name="桁区切り" xfId="1" builtinId="6"/>
    <cellStyle name="桁区切り 2" xfId="7" xr:uid="{00000000-0005-0000-0000-000001000000}"/>
    <cellStyle name="桁区切り 3" xfId="18" xr:uid="{00000000-0005-0000-0000-000002000000}"/>
    <cellStyle name="標準" xfId="0" builtinId="0"/>
    <cellStyle name="標準 10" xfId="19" xr:uid="{F1CA5E2F-7D97-4AE9-BF95-F88C12656EAF}"/>
    <cellStyle name="標準 2" xfId="2" xr:uid="{00000000-0005-0000-0000-000004000000}"/>
    <cellStyle name="標準 2 2" xfId="15" xr:uid="{00000000-0005-0000-0000-000005000000}"/>
    <cellStyle name="標準 2 3" xfId="20" xr:uid="{D02895BC-7AC2-4826-B10A-C583794083A2}"/>
    <cellStyle name="標準 3" xfId="3" xr:uid="{00000000-0005-0000-0000-000006000000}"/>
    <cellStyle name="標準 4" xfId="11" xr:uid="{00000000-0005-0000-0000-000007000000}"/>
    <cellStyle name="標準 4 2" xfId="14" xr:uid="{00000000-0005-0000-0000-000008000000}"/>
    <cellStyle name="標準 5" xfId="8" xr:uid="{00000000-0005-0000-0000-000009000000}"/>
    <cellStyle name="標準 6" xfId="17" xr:uid="{00000000-0005-0000-0000-00000A000000}"/>
    <cellStyle name="標準 7" xfId="10" xr:uid="{00000000-0005-0000-0000-00000B000000}"/>
    <cellStyle name="標準 7 2" xfId="16" xr:uid="{00000000-0005-0000-0000-00000C000000}"/>
    <cellStyle name="標準 8" xfId="9" xr:uid="{00000000-0005-0000-0000-00000D000000}"/>
    <cellStyle name="標準 9" xfId="6" xr:uid="{00000000-0005-0000-0000-00000E000000}"/>
    <cellStyle name="標準_03.04.01.財務諸表雛形_様式_桜内案１_コピー03　普通会計４表2006.12.23_仕訳" xfId="12" xr:uid="{00000000-0005-0000-0000-00000F000000}"/>
    <cellStyle name="標準_附属明細表PL・NW・WS　20060423修正版" xfId="4" xr:uid="{00000000-0005-0000-0000-000010000000}"/>
    <cellStyle name="標準_別冊１　Ｐ2～Ｐ5　普通会計４表20070113_仕訳" xfId="13" xr:uid="{00000000-0005-0000-0000-000011000000}"/>
    <cellStyle name="標準１" xfId="5" xr:uid="{00000000-0005-0000-0000-000012000000}"/>
  </cellStyles>
  <dxfs count="0"/>
  <tableStyles count="0" defaultTableStyle="TableStyleMedium2" defaultPivotStyle="PivotStyleLight16"/>
  <colors>
    <mruColors>
      <color rgb="FFCC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RowHeight="12.75" x14ac:dyDescent="0.15"/>
  <cols>
    <col min="1" max="2" width="9" style="13" hidden="1" customWidth="1"/>
    <col min="3" max="3" width="0.625" style="14" customWidth="1"/>
    <col min="4" max="14" width="2.125" style="14" customWidth="1"/>
    <col min="15" max="15" width="6" style="14" customWidth="1"/>
    <col min="16" max="16" width="22.375" style="14" customWidth="1"/>
    <col min="17" max="17" width="3.375" style="14" customWidth="1"/>
    <col min="18" max="19" width="2.125" style="14" customWidth="1"/>
    <col min="20" max="24" width="3.875" style="14" customWidth="1"/>
    <col min="25" max="25" width="3.125" style="14" customWidth="1"/>
    <col min="26" max="26" width="24.125" style="14" customWidth="1"/>
    <col min="27" max="27" width="3.125" style="14" customWidth="1"/>
    <col min="28" max="28" width="0.625" style="14" customWidth="1"/>
    <col min="29" max="29" width="9" style="14"/>
    <col min="30" max="31" width="0" style="14" hidden="1" customWidth="1"/>
    <col min="32" max="16384" width="9" style="14"/>
  </cols>
  <sheetData>
    <row r="1" spans="1:31" x14ac:dyDescent="0.15">
      <c r="D1" s="14" t="s">
        <v>111</v>
      </c>
    </row>
    <row r="2" spans="1:31" x14ac:dyDescent="0.15">
      <c r="D2" s="14" t="s">
        <v>112</v>
      </c>
    </row>
    <row r="3" spans="1:31" x14ac:dyDescent="0.15">
      <c r="D3" s="14" t="s">
        <v>113</v>
      </c>
    </row>
    <row r="4" spans="1:31" x14ac:dyDescent="0.15">
      <c r="D4" s="14" t="s">
        <v>114</v>
      </c>
    </row>
    <row r="5" spans="1:31" x14ac:dyDescent="0.15">
      <c r="D5" s="14" t="s">
        <v>115</v>
      </c>
    </row>
    <row r="6" spans="1:31" x14ac:dyDescent="0.15">
      <c r="D6" s="14" t="s">
        <v>116</v>
      </c>
    </row>
    <row r="7" spans="1:31" x14ac:dyDescent="0.15">
      <c r="D7" s="14" t="s">
        <v>117</v>
      </c>
    </row>
    <row r="8" spans="1:31" s="20" customFormat="1" ht="13.5" x14ac:dyDescent="0.15">
      <c r="A8" s="15"/>
      <c r="B8" s="16"/>
      <c r="C8" s="16"/>
      <c r="D8" s="16"/>
      <c r="E8" s="16"/>
      <c r="F8" s="16"/>
      <c r="G8" s="16"/>
      <c r="H8" s="16"/>
      <c r="I8" s="17"/>
      <c r="J8" s="17"/>
      <c r="K8" s="17"/>
      <c r="L8" s="17"/>
      <c r="M8" s="17"/>
      <c r="N8" s="17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31" ht="23.25" customHeight="1" x14ac:dyDescent="0.25">
      <c r="C9" s="21"/>
      <c r="D9" s="379" t="s">
        <v>118</v>
      </c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</row>
    <row r="10" spans="1:31" ht="21" customHeight="1" x14ac:dyDescent="0.15">
      <c r="D10" s="380" t="s">
        <v>119</v>
      </c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</row>
    <row r="11" spans="1:31" s="23" customFormat="1" ht="16.5" customHeight="1" thickBot="1" x14ac:dyDescent="0.2">
      <c r="A11" s="22"/>
      <c r="B11" s="22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 t="s">
        <v>120</v>
      </c>
      <c r="AB11" s="25"/>
    </row>
    <row r="12" spans="1:31" s="28" customFormat="1" ht="14.25" customHeight="1" thickBot="1" x14ac:dyDescent="0.2">
      <c r="A12" s="27" t="s">
        <v>121</v>
      </c>
      <c r="B12" s="27" t="s">
        <v>122</v>
      </c>
      <c r="D12" s="375" t="s">
        <v>123</v>
      </c>
      <c r="E12" s="377"/>
      <c r="F12" s="377"/>
      <c r="G12" s="377"/>
      <c r="H12" s="377"/>
      <c r="I12" s="377"/>
      <c r="J12" s="377"/>
      <c r="K12" s="381"/>
      <c r="L12" s="381"/>
      <c r="M12" s="381"/>
      <c r="N12" s="381"/>
      <c r="O12" s="381"/>
      <c r="P12" s="382" t="s">
        <v>124</v>
      </c>
      <c r="Q12" s="383"/>
      <c r="R12" s="377" t="s">
        <v>123</v>
      </c>
      <c r="S12" s="377"/>
      <c r="T12" s="377"/>
      <c r="U12" s="377"/>
      <c r="V12" s="377"/>
      <c r="W12" s="377"/>
      <c r="X12" s="377"/>
      <c r="Y12" s="377"/>
      <c r="Z12" s="382" t="s">
        <v>124</v>
      </c>
      <c r="AA12" s="383"/>
    </row>
    <row r="13" spans="1:31" ht="14.65" customHeight="1" x14ac:dyDescent="0.15">
      <c r="D13" s="29" t="s">
        <v>125</v>
      </c>
      <c r="E13" s="30"/>
      <c r="F13" s="31"/>
      <c r="G13" s="32"/>
      <c r="H13" s="32"/>
      <c r="I13" s="32"/>
      <c r="J13" s="32"/>
      <c r="K13" s="30"/>
      <c r="L13" s="30"/>
      <c r="M13" s="30"/>
      <c r="N13" s="30"/>
      <c r="O13" s="30"/>
      <c r="P13" s="33"/>
      <c r="Q13" s="34"/>
      <c r="R13" s="31" t="s">
        <v>126</v>
      </c>
      <c r="S13" s="35"/>
      <c r="T13" s="35"/>
      <c r="U13" s="31"/>
      <c r="V13" s="31"/>
      <c r="W13" s="31"/>
      <c r="X13" s="31"/>
      <c r="Y13" s="30"/>
      <c r="Z13" s="33"/>
      <c r="AA13" s="36"/>
    </row>
    <row r="14" spans="1:31" ht="14.65" customHeight="1" x14ac:dyDescent="0.15">
      <c r="A14" s="13" t="s">
        <v>127</v>
      </c>
      <c r="B14" s="13" t="s">
        <v>128</v>
      </c>
      <c r="D14" s="37"/>
      <c r="E14" s="31" t="s">
        <v>129</v>
      </c>
      <c r="F14" s="31"/>
      <c r="G14" s="31"/>
      <c r="H14" s="31"/>
      <c r="I14" s="31"/>
      <c r="J14" s="31"/>
      <c r="K14" s="30"/>
      <c r="L14" s="30"/>
      <c r="M14" s="30"/>
      <c r="N14" s="30"/>
      <c r="O14" s="30"/>
      <c r="P14" s="38">
        <v>6429788864</v>
      </c>
      <c r="Q14" s="39"/>
      <c r="R14" s="31"/>
      <c r="S14" s="35" t="s">
        <v>130</v>
      </c>
      <c r="T14" s="35"/>
      <c r="U14" s="31"/>
      <c r="V14" s="31"/>
      <c r="W14" s="31"/>
      <c r="X14" s="31"/>
      <c r="Y14" s="30"/>
      <c r="Z14" s="38">
        <v>2834254855</v>
      </c>
      <c r="AA14" s="40"/>
      <c r="AD14" s="14">
        <f>IF(AND(AD15="-",AD43="-",AD46="-"),"-",SUM(AD15,AD43,AD46))</f>
        <v>6429788864</v>
      </c>
      <c r="AE14" s="14">
        <f>IF(COUNTIF(AE15:AE19,"-")=COUNTA(AE15:AE19),"-",SUM(AE15:AE19))</f>
        <v>2834254855</v>
      </c>
    </row>
    <row r="15" spans="1:31" ht="14.65" customHeight="1" x14ac:dyDescent="0.15">
      <c r="A15" s="13" t="s">
        <v>131</v>
      </c>
      <c r="B15" s="13" t="s">
        <v>132</v>
      </c>
      <c r="D15" s="37"/>
      <c r="E15" s="31"/>
      <c r="F15" s="31" t="s">
        <v>133</v>
      </c>
      <c r="G15" s="31"/>
      <c r="H15" s="31"/>
      <c r="I15" s="31"/>
      <c r="J15" s="31"/>
      <c r="K15" s="30"/>
      <c r="L15" s="30"/>
      <c r="M15" s="30"/>
      <c r="N15" s="30"/>
      <c r="O15" s="30"/>
      <c r="P15" s="38">
        <v>4968854400</v>
      </c>
      <c r="Q15" s="39"/>
      <c r="R15" s="31"/>
      <c r="S15" s="35"/>
      <c r="T15" s="35" t="s">
        <v>134</v>
      </c>
      <c r="U15" s="31"/>
      <c r="V15" s="31"/>
      <c r="W15" s="31"/>
      <c r="X15" s="31"/>
      <c r="Y15" s="30"/>
      <c r="Z15" s="38">
        <v>1640755667</v>
      </c>
      <c r="AA15" s="40"/>
      <c r="AD15" s="14">
        <f>IF(AND(AD16="-",AD32="-",COUNTIF(AD41:AD42,"-")=COUNTA(AD41:AD42)),"-",SUM(AD16,AD32,AD41:AD42))</f>
        <v>4968854400</v>
      </c>
      <c r="AE15" s="14">
        <v>1640755667</v>
      </c>
    </row>
    <row r="16" spans="1:31" ht="14.65" customHeight="1" x14ac:dyDescent="0.15">
      <c r="A16" s="13" t="s">
        <v>135</v>
      </c>
      <c r="B16" s="13" t="s">
        <v>136</v>
      </c>
      <c r="D16" s="37"/>
      <c r="E16" s="31"/>
      <c r="F16" s="31"/>
      <c r="G16" s="31" t="s">
        <v>137</v>
      </c>
      <c r="H16" s="31"/>
      <c r="I16" s="31"/>
      <c r="J16" s="31"/>
      <c r="K16" s="30"/>
      <c r="L16" s="30"/>
      <c r="M16" s="30"/>
      <c r="N16" s="30"/>
      <c r="O16" s="30"/>
      <c r="P16" s="38">
        <v>4666140609</v>
      </c>
      <c r="Q16" s="39"/>
      <c r="R16" s="31"/>
      <c r="S16" s="35"/>
      <c r="T16" s="35" t="s">
        <v>138</v>
      </c>
      <c r="U16" s="31"/>
      <c r="V16" s="31"/>
      <c r="W16" s="31"/>
      <c r="X16" s="31"/>
      <c r="Y16" s="30"/>
      <c r="Z16" s="38">
        <v>10666000</v>
      </c>
      <c r="AA16" s="40"/>
      <c r="AD16" s="14">
        <f>IF(COUNTIF(AD17:AD31,"-")=COUNTA(AD17:AD31),"-",SUM(AD17:AD31))</f>
        <v>4666140609</v>
      </c>
      <c r="AE16" s="14">
        <v>10666000</v>
      </c>
    </row>
    <row r="17" spans="1:31" ht="14.65" customHeight="1" x14ac:dyDescent="0.15">
      <c r="A17" s="13" t="s">
        <v>139</v>
      </c>
      <c r="B17" s="13" t="s">
        <v>140</v>
      </c>
      <c r="D17" s="37"/>
      <c r="E17" s="31"/>
      <c r="F17" s="31"/>
      <c r="G17" s="31"/>
      <c r="H17" s="31" t="s">
        <v>141</v>
      </c>
      <c r="I17" s="31"/>
      <c r="J17" s="31"/>
      <c r="K17" s="30"/>
      <c r="L17" s="30"/>
      <c r="M17" s="30"/>
      <c r="N17" s="30"/>
      <c r="O17" s="30"/>
      <c r="P17" s="38">
        <v>819783516</v>
      </c>
      <c r="Q17" s="39"/>
      <c r="R17" s="31"/>
      <c r="S17" s="35"/>
      <c r="T17" s="35" t="s">
        <v>142</v>
      </c>
      <c r="U17" s="31"/>
      <c r="V17" s="31"/>
      <c r="W17" s="31"/>
      <c r="X17" s="31"/>
      <c r="Y17" s="30"/>
      <c r="Z17" s="38">
        <v>1182833188</v>
      </c>
      <c r="AA17" s="40"/>
      <c r="AD17" s="14">
        <v>819783516</v>
      </c>
      <c r="AE17" s="14">
        <v>1182833188</v>
      </c>
    </row>
    <row r="18" spans="1:31" ht="14.65" customHeight="1" x14ac:dyDescent="0.15">
      <c r="A18" s="13" t="s">
        <v>143</v>
      </c>
      <c r="B18" s="13" t="s">
        <v>144</v>
      </c>
      <c r="D18" s="37"/>
      <c r="E18" s="31"/>
      <c r="F18" s="31"/>
      <c r="G18" s="31"/>
      <c r="H18" s="31" t="s">
        <v>145</v>
      </c>
      <c r="I18" s="31"/>
      <c r="J18" s="31"/>
      <c r="K18" s="30"/>
      <c r="L18" s="30"/>
      <c r="M18" s="30"/>
      <c r="N18" s="30"/>
      <c r="O18" s="30"/>
      <c r="P18" s="38" t="s">
        <v>146</v>
      </c>
      <c r="Q18" s="39"/>
      <c r="R18" s="31"/>
      <c r="S18" s="35"/>
      <c r="T18" s="35" t="s">
        <v>147</v>
      </c>
      <c r="U18" s="31"/>
      <c r="V18" s="31"/>
      <c r="W18" s="31"/>
      <c r="X18" s="31"/>
      <c r="Y18" s="30"/>
      <c r="Z18" s="38" t="s">
        <v>146</v>
      </c>
      <c r="AA18" s="40"/>
      <c r="AD18" s="14" t="s">
        <v>148</v>
      </c>
      <c r="AE18" s="14" t="s">
        <v>148</v>
      </c>
    </row>
    <row r="19" spans="1:31" ht="14.65" customHeight="1" x14ac:dyDescent="0.15">
      <c r="A19" s="13" t="s">
        <v>149</v>
      </c>
      <c r="B19" s="13" t="s">
        <v>150</v>
      </c>
      <c r="D19" s="37"/>
      <c r="E19" s="31"/>
      <c r="F19" s="31"/>
      <c r="G19" s="31"/>
      <c r="H19" s="31" t="s">
        <v>151</v>
      </c>
      <c r="I19" s="31"/>
      <c r="J19" s="31"/>
      <c r="K19" s="30"/>
      <c r="L19" s="30"/>
      <c r="M19" s="30"/>
      <c r="N19" s="30"/>
      <c r="O19" s="30"/>
      <c r="P19" s="38">
        <v>5080614421</v>
      </c>
      <c r="Q19" s="39"/>
      <c r="R19" s="31"/>
      <c r="S19" s="35"/>
      <c r="T19" s="35" t="s">
        <v>152</v>
      </c>
      <c r="U19" s="31"/>
      <c r="V19" s="31"/>
      <c r="W19" s="31"/>
      <c r="X19" s="31"/>
      <c r="Y19" s="30"/>
      <c r="Z19" s="38" t="s">
        <v>146</v>
      </c>
      <c r="AA19" s="40"/>
      <c r="AD19" s="14">
        <v>5080614421</v>
      </c>
      <c r="AE19" s="14" t="s">
        <v>148</v>
      </c>
    </row>
    <row r="20" spans="1:31" ht="14.65" customHeight="1" x14ac:dyDescent="0.15">
      <c r="A20" s="13" t="s">
        <v>153</v>
      </c>
      <c r="B20" s="13" t="s">
        <v>154</v>
      </c>
      <c r="D20" s="37"/>
      <c r="E20" s="31"/>
      <c r="F20" s="31"/>
      <c r="G20" s="31"/>
      <c r="H20" s="31" t="s">
        <v>155</v>
      </c>
      <c r="I20" s="31"/>
      <c r="J20" s="31"/>
      <c r="K20" s="30"/>
      <c r="L20" s="30"/>
      <c r="M20" s="30"/>
      <c r="N20" s="30"/>
      <c r="O20" s="30"/>
      <c r="P20" s="38">
        <v>-2324881647</v>
      </c>
      <c r="Q20" s="39"/>
      <c r="R20" s="31"/>
      <c r="S20" s="35" t="s">
        <v>156</v>
      </c>
      <c r="T20" s="35"/>
      <c r="U20" s="31"/>
      <c r="V20" s="31"/>
      <c r="W20" s="31"/>
      <c r="X20" s="31"/>
      <c r="Y20" s="30"/>
      <c r="Z20" s="38">
        <v>311955048</v>
      </c>
      <c r="AA20" s="40"/>
      <c r="AD20" s="14">
        <v>-2324881647</v>
      </c>
      <c r="AE20" s="14">
        <f>IF(COUNTIF(AE21:AE28,"-")=COUNTA(AE21:AE28),"-",SUM(AE21:AE28))</f>
        <v>311955048</v>
      </c>
    </row>
    <row r="21" spans="1:31" ht="14.65" customHeight="1" x14ac:dyDescent="0.15">
      <c r="A21" s="13" t="s">
        <v>157</v>
      </c>
      <c r="B21" s="13" t="s">
        <v>158</v>
      </c>
      <c r="D21" s="37"/>
      <c r="E21" s="31"/>
      <c r="F21" s="31"/>
      <c r="G21" s="31"/>
      <c r="H21" s="31" t="s">
        <v>159</v>
      </c>
      <c r="I21" s="31"/>
      <c r="J21" s="31"/>
      <c r="K21" s="30"/>
      <c r="L21" s="30"/>
      <c r="M21" s="30"/>
      <c r="N21" s="30"/>
      <c r="O21" s="30"/>
      <c r="P21" s="38">
        <v>10959312562</v>
      </c>
      <c r="Q21" s="39"/>
      <c r="R21" s="31"/>
      <c r="S21" s="35"/>
      <c r="T21" s="35" t="s">
        <v>160</v>
      </c>
      <c r="U21" s="31"/>
      <c r="V21" s="31"/>
      <c r="W21" s="31"/>
      <c r="X21" s="31"/>
      <c r="Y21" s="30"/>
      <c r="Z21" s="38">
        <v>256583825</v>
      </c>
      <c r="AA21" s="40"/>
      <c r="AD21" s="14">
        <v>10959312562</v>
      </c>
      <c r="AE21" s="14">
        <v>256583825</v>
      </c>
    </row>
    <row r="22" spans="1:31" ht="14.65" customHeight="1" x14ac:dyDescent="0.15">
      <c r="A22" s="13" t="s">
        <v>161</v>
      </c>
      <c r="B22" s="13" t="s">
        <v>162</v>
      </c>
      <c r="D22" s="37"/>
      <c r="E22" s="31"/>
      <c r="F22" s="31"/>
      <c r="G22" s="31"/>
      <c r="H22" s="31" t="s">
        <v>163</v>
      </c>
      <c r="I22" s="31"/>
      <c r="J22" s="31"/>
      <c r="K22" s="30"/>
      <c r="L22" s="30"/>
      <c r="M22" s="30"/>
      <c r="N22" s="30"/>
      <c r="O22" s="30"/>
      <c r="P22" s="38">
        <v>-9868688243</v>
      </c>
      <c r="Q22" s="39"/>
      <c r="R22" s="31"/>
      <c r="S22" s="35"/>
      <c r="T22" s="35" t="s">
        <v>164</v>
      </c>
      <c r="U22" s="31"/>
      <c r="V22" s="31"/>
      <c r="W22" s="31"/>
      <c r="X22" s="31"/>
      <c r="Y22" s="30"/>
      <c r="Z22" s="38">
        <v>0</v>
      </c>
      <c r="AA22" s="40"/>
      <c r="AD22" s="14">
        <v>-9868688243</v>
      </c>
      <c r="AE22" s="14">
        <v>0</v>
      </c>
    </row>
    <row r="23" spans="1:31" ht="14.65" customHeight="1" x14ac:dyDescent="0.15">
      <c r="A23" s="13" t="s">
        <v>165</v>
      </c>
      <c r="B23" s="13" t="s">
        <v>166</v>
      </c>
      <c r="D23" s="37"/>
      <c r="E23" s="31"/>
      <c r="F23" s="31"/>
      <c r="G23" s="31"/>
      <c r="H23" s="31" t="s">
        <v>167</v>
      </c>
      <c r="I23" s="41"/>
      <c r="J23" s="41"/>
      <c r="K23" s="42"/>
      <c r="L23" s="42"/>
      <c r="M23" s="42"/>
      <c r="N23" s="42"/>
      <c r="O23" s="42"/>
      <c r="P23" s="38" t="s">
        <v>146</v>
      </c>
      <c r="Q23" s="39"/>
      <c r="R23" s="31"/>
      <c r="S23" s="35"/>
      <c r="T23" s="35" t="s">
        <v>168</v>
      </c>
      <c r="U23" s="31"/>
      <c r="V23" s="31"/>
      <c r="W23" s="31"/>
      <c r="X23" s="31"/>
      <c r="Y23" s="30"/>
      <c r="Z23" s="38" t="s">
        <v>146</v>
      </c>
      <c r="AA23" s="40"/>
      <c r="AD23" s="14" t="s">
        <v>148</v>
      </c>
      <c r="AE23" s="14" t="s">
        <v>148</v>
      </c>
    </row>
    <row r="24" spans="1:31" ht="14.65" customHeight="1" x14ac:dyDescent="0.15">
      <c r="A24" s="13" t="s">
        <v>169</v>
      </c>
      <c r="B24" s="13" t="s">
        <v>170</v>
      </c>
      <c r="D24" s="37"/>
      <c r="E24" s="31"/>
      <c r="F24" s="31"/>
      <c r="G24" s="31"/>
      <c r="H24" s="31" t="s">
        <v>171</v>
      </c>
      <c r="I24" s="41"/>
      <c r="J24" s="41"/>
      <c r="K24" s="42"/>
      <c r="L24" s="42"/>
      <c r="M24" s="42"/>
      <c r="N24" s="42"/>
      <c r="O24" s="42"/>
      <c r="P24" s="38" t="s">
        <v>146</v>
      </c>
      <c r="Q24" s="39"/>
      <c r="R24" s="30"/>
      <c r="S24" s="35"/>
      <c r="T24" s="35" t="s">
        <v>172</v>
      </c>
      <c r="U24" s="31"/>
      <c r="V24" s="31"/>
      <c r="W24" s="31"/>
      <c r="X24" s="31"/>
      <c r="Y24" s="30"/>
      <c r="Z24" s="38" t="s">
        <v>146</v>
      </c>
      <c r="AA24" s="40"/>
      <c r="AD24" s="14" t="s">
        <v>148</v>
      </c>
      <c r="AE24" s="14" t="s">
        <v>148</v>
      </c>
    </row>
    <row r="25" spans="1:31" ht="14.65" customHeight="1" x14ac:dyDescent="0.15">
      <c r="A25" s="13" t="s">
        <v>173</v>
      </c>
      <c r="B25" s="13" t="s">
        <v>174</v>
      </c>
      <c r="D25" s="37"/>
      <c r="E25" s="31"/>
      <c r="F25" s="31"/>
      <c r="G25" s="31"/>
      <c r="H25" s="31" t="s">
        <v>175</v>
      </c>
      <c r="I25" s="41"/>
      <c r="J25" s="41"/>
      <c r="K25" s="42"/>
      <c r="L25" s="42"/>
      <c r="M25" s="42"/>
      <c r="N25" s="42"/>
      <c r="O25" s="42"/>
      <c r="P25" s="38" t="s">
        <v>146</v>
      </c>
      <c r="Q25" s="39"/>
      <c r="R25" s="30"/>
      <c r="S25" s="35"/>
      <c r="T25" s="35" t="s">
        <v>176</v>
      </c>
      <c r="U25" s="31"/>
      <c r="V25" s="31"/>
      <c r="W25" s="31"/>
      <c r="X25" s="31"/>
      <c r="Y25" s="30"/>
      <c r="Z25" s="38" t="s">
        <v>146</v>
      </c>
      <c r="AA25" s="40"/>
      <c r="AD25" s="14" t="s">
        <v>148</v>
      </c>
      <c r="AE25" s="14" t="s">
        <v>148</v>
      </c>
    </row>
    <row r="26" spans="1:31" ht="14.65" customHeight="1" x14ac:dyDescent="0.15">
      <c r="A26" s="13" t="s">
        <v>177</v>
      </c>
      <c r="B26" s="13" t="s">
        <v>178</v>
      </c>
      <c r="D26" s="37"/>
      <c r="E26" s="31"/>
      <c r="F26" s="31"/>
      <c r="G26" s="31"/>
      <c r="H26" s="31" t="s">
        <v>179</v>
      </c>
      <c r="I26" s="41"/>
      <c r="J26" s="41"/>
      <c r="K26" s="42"/>
      <c r="L26" s="42"/>
      <c r="M26" s="42"/>
      <c r="N26" s="42"/>
      <c r="O26" s="42"/>
      <c r="P26" s="38" t="s">
        <v>146</v>
      </c>
      <c r="Q26" s="39"/>
      <c r="R26" s="31"/>
      <c r="S26" s="35"/>
      <c r="T26" s="35" t="s">
        <v>180</v>
      </c>
      <c r="U26" s="31"/>
      <c r="V26" s="31"/>
      <c r="W26" s="31"/>
      <c r="X26" s="31"/>
      <c r="Y26" s="30"/>
      <c r="Z26" s="38">
        <v>55144963</v>
      </c>
      <c r="AA26" s="40"/>
      <c r="AD26" s="14" t="s">
        <v>148</v>
      </c>
      <c r="AE26" s="14">
        <v>55144963</v>
      </c>
    </row>
    <row r="27" spans="1:31" ht="14.65" customHeight="1" x14ac:dyDescent="0.15">
      <c r="A27" s="13" t="s">
        <v>181</v>
      </c>
      <c r="B27" s="13" t="s">
        <v>182</v>
      </c>
      <c r="D27" s="37"/>
      <c r="E27" s="31"/>
      <c r="F27" s="31"/>
      <c r="G27" s="31"/>
      <c r="H27" s="31" t="s">
        <v>183</v>
      </c>
      <c r="I27" s="41"/>
      <c r="J27" s="41"/>
      <c r="K27" s="42"/>
      <c r="L27" s="42"/>
      <c r="M27" s="42"/>
      <c r="N27" s="42"/>
      <c r="O27" s="42"/>
      <c r="P27" s="38" t="s">
        <v>146</v>
      </c>
      <c r="Q27" s="39"/>
      <c r="R27" s="31"/>
      <c r="S27" s="35"/>
      <c r="T27" s="35" t="s">
        <v>184</v>
      </c>
      <c r="U27" s="31"/>
      <c r="V27" s="31"/>
      <c r="W27" s="31"/>
      <c r="X27" s="31"/>
      <c r="Y27" s="30"/>
      <c r="Z27" s="38">
        <v>226260</v>
      </c>
      <c r="AA27" s="40"/>
      <c r="AD27" s="14" t="s">
        <v>148</v>
      </c>
      <c r="AE27" s="14">
        <v>226260</v>
      </c>
    </row>
    <row r="28" spans="1:31" ht="14.65" customHeight="1" x14ac:dyDescent="0.15">
      <c r="A28" s="13" t="s">
        <v>185</v>
      </c>
      <c r="B28" s="13" t="s">
        <v>186</v>
      </c>
      <c r="D28" s="37"/>
      <c r="E28" s="31"/>
      <c r="F28" s="31"/>
      <c r="G28" s="31"/>
      <c r="H28" s="31" t="s">
        <v>187</v>
      </c>
      <c r="I28" s="41"/>
      <c r="J28" s="41"/>
      <c r="K28" s="42"/>
      <c r="L28" s="42"/>
      <c r="M28" s="42"/>
      <c r="N28" s="42"/>
      <c r="O28" s="42"/>
      <c r="P28" s="38" t="s">
        <v>146</v>
      </c>
      <c r="Q28" s="39"/>
      <c r="R28" s="31"/>
      <c r="S28" s="35"/>
      <c r="T28" s="35" t="s">
        <v>152</v>
      </c>
      <c r="U28" s="31"/>
      <c r="V28" s="31"/>
      <c r="W28" s="31"/>
      <c r="X28" s="31"/>
      <c r="Y28" s="30"/>
      <c r="Z28" s="38" t="s">
        <v>146</v>
      </c>
      <c r="AA28" s="40"/>
      <c r="AD28" s="14" t="s">
        <v>148</v>
      </c>
      <c r="AE28" s="14" t="s">
        <v>148</v>
      </c>
    </row>
    <row r="29" spans="1:31" ht="14.65" customHeight="1" x14ac:dyDescent="0.15">
      <c r="A29" s="13" t="s">
        <v>188</v>
      </c>
      <c r="B29" s="13" t="s">
        <v>189</v>
      </c>
      <c r="D29" s="37"/>
      <c r="E29" s="31"/>
      <c r="F29" s="31"/>
      <c r="G29" s="31"/>
      <c r="H29" s="31" t="s">
        <v>152</v>
      </c>
      <c r="I29" s="31"/>
      <c r="J29" s="31"/>
      <c r="K29" s="30"/>
      <c r="L29" s="30"/>
      <c r="M29" s="30"/>
      <c r="N29" s="30"/>
      <c r="O29" s="30"/>
      <c r="P29" s="38" t="s">
        <v>146</v>
      </c>
      <c r="Q29" s="39"/>
      <c r="R29" s="362" t="s">
        <v>190</v>
      </c>
      <c r="S29" s="363"/>
      <c r="T29" s="363"/>
      <c r="U29" s="364"/>
      <c r="V29" s="364"/>
      <c r="W29" s="364"/>
      <c r="X29" s="364"/>
      <c r="Y29" s="364"/>
      <c r="Z29" s="43">
        <v>3146209903</v>
      </c>
      <c r="AA29" s="44"/>
      <c r="AD29" s="14" t="s">
        <v>148</v>
      </c>
      <c r="AE29" s="14">
        <f>IF(AND(AE14="-",AE20="-"),"-",SUM(AE14,AE20))</f>
        <v>3146209903</v>
      </c>
    </row>
    <row r="30" spans="1:31" ht="14.65" customHeight="1" x14ac:dyDescent="0.15">
      <c r="A30" s="13" t="s">
        <v>191</v>
      </c>
      <c r="D30" s="37"/>
      <c r="E30" s="31"/>
      <c r="F30" s="31"/>
      <c r="G30" s="31"/>
      <c r="H30" s="31" t="s">
        <v>192</v>
      </c>
      <c r="I30" s="31"/>
      <c r="J30" s="31"/>
      <c r="K30" s="30"/>
      <c r="L30" s="30"/>
      <c r="M30" s="30"/>
      <c r="N30" s="30"/>
      <c r="O30" s="30"/>
      <c r="P30" s="38" t="s">
        <v>146</v>
      </c>
      <c r="Q30" s="39"/>
      <c r="R30" s="31" t="s">
        <v>193</v>
      </c>
      <c r="S30" s="45"/>
      <c r="T30" s="45"/>
      <c r="U30" s="46"/>
      <c r="V30" s="46"/>
      <c r="W30" s="46"/>
      <c r="X30" s="46"/>
      <c r="Y30" s="46"/>
      <c r="Z30" s="47"/>
      <c r="AA30" s="48"/>
      <c r="AD30" s="14" t="s">
        <v>148</v>
      </c>
    </row>
    <row r="31" spans="1:31" ht="14.65" customHeight="1" x14ac:dyDescent="0.15">
      <c r="A31" s="13" t="s">
        <v>194</v>
      </c>
      <c r="B31" s="13" t="s">
        <v>195</v>
      </c>
      <c r="D31" s="37"/>
      <c r="E31" s="31"/>
      <c r="F31" s="31"/>
      <c r="G31" s="31"/>
      <c r="H31" s="31" t="s">
        <v>196</v>
      </c>
      <c r="I31" s="31"/>
      <c r="J31" s="31"/>
      <c r="K31" s="30"/>
      <c r="L31" s="30"/>
      <c r="M31" s="30"/>
      <c r="N31" s="30"/>
      <c r="O31" s="30"/>
      <c r="P31" s="38">
        <v>0</v>
      </c>
      <c r="Q31" s="39"/>
      <c r="R31" s="31"/>
      <c r="S31" s="35" t="s">
        <v>197</v>
      </c>
      <c r="T31" s="35"/>
      <c r="U31" s="31"/>
      <c r="V31" s="31"/>
      <c r="W31" s="31"/>
      <c r="X31" s="31"/>
      <c r="Y31" s="30"/>
      <c r="Z31" s="38">
        <v>7612105812</v>
      </c>
      <c r="AA31" s="40"/>
      <c r="AD31" s="14">
        <v>0</v>
      </c>
      <c r="AE31" s="14">
        <v>7612105812</v>
      </c>
    </row>
    <row r="32" spans="1:31" ht="14.65" customHeight="1" x14ac:dyDescent="0.15">
      <c r="A32" s="13" t="s">
        <v>198</v>
      </c>
      <c r="B32" s="13" t="s">
        <v>199</v>
      </c>
      <c r="D32" s="37"/>
      <c r="E32" s="31"/>
      <c r="F32" s="31"/>
      <c r="G32" s="31" t="s">
        <v>200</v>
      </c>
      <c r="H32" s="31"/>
      <c r="I32" s="31"/>
      <c r="J32" s="31"/>
      <c r="K32" s="30"/>
      <c r="L32" s="30"/>
      <c r="M32" s="30"/>
      <c r="N32" s="30"/>
      <c r="O32" s="30"/>
      <c r="P32" s="38" t="s">
        <v>148</v>
      </c>
      <c r="Q32" s="39"/>
      <c r="R32" s="31"/>
      <c r="S32" s="49" t="s">
        <v>201</v>
      </c>
      <c r="T32" s="35"/>
      <c r="U32" s="31"/>
      <c r="V32" s="31"/>
      <c r="W32" s="31"/>
      <c r="X32" s="31"/>
      <c r="Y32" s="30"/>
      <c r="Z32" s="38">
        <v>-4099107370</v>
      </c>
      <c r="AA32" s="40"/>
      <c r="AD32" s="14" t="str">
        <f>IF(COUNTIF(AD33:AD40,"-")=COUNTA(AD33:AD40),"-",SUM(AD33:AD40))</f>
        <v>-</v>
      </c>
      <c r="AE32" s="14">
        <v>-4099107370</v>
      </c>
    </row>
    <row r="33" spans="1:30" ht="14.65" customHeight="1" x14ac:dyDescent="0.15">
      <c r="A33" s="13" t="s">
        <v>202</v>
      </c>
      <c r="D33" s="37"/>
      <c r="E33" s="31"/>
      <c r="F33" s="31"/>
      <c r="G33" s="31"/>
      <c r="H33" s="31" t="s">
        <v>141</v>
      </c>
      <c r="I33" s="31"/>
      <c r="J33" s="31"/>
      <c r="K33" s="30"/>
      <c r="L33" s="30"/>
      <c r="M33" s="30"/>
      <c r="N33" s="30"/>
      <c r="O33" s="30"/>
      <c r="P33" s="38" t="s">
        <v>203</v>
      </c>
      <c r="Q33" s="39"/>
      <c r="R33" s="37"/>
      <c r="S33" s="35"/>
      <c r="T33" s="35"/>
      <c r="U33" s="31"/>
      <c r="V33" s="31"/>
      <c r="W33" s="31"/>
      <c r="X33" s="31"/>
      <c r="Y33" s="30"/>
      <c r="Z33" s="38"/>
      <c r="AA33" s="50"/>
      <c r="AD33" s="14" t="s">
        <v>148</v>
      </c>
    </row>
    <row r="34" spans="1:30" ht="14.65" customHeight="1" x14ac:dyDescent="0.15">
      <c r="A34" s="13" t="s">
        <v>204</v>
      </c>
      <c r="D34" s="37"/>
      <c r="E34" s="31"/>
      <c r="F34" s="31"/>
      <c r="G34" s="31"/>
      <c r="H34" s="31" t="s">
        <v>151</v>
      </c>
      <c r="I34" s="31"/>
      <c r="J34" s="31"/>
      <c r="K34" s="30"/>
      <c r="L34" s="30"/>
      <c r="M34" s="30"/>
      <c r="N34" s="30"/>
      <c r="O34" s="30"/>
      <c r="P34" s="38" t="s">
        <v>203</v>
      </c>
      <c r="Q34" s="39"/>
      <c r="R34" s="365"/>
      <c r="S34" s="366"/>
      <c r="T34" s="366"/>
      <c r="U34" s="367"/>
      <c r="V34" s="367"/>
      <c r="W34" s="367"/>
      <c r="X34" s="367"/>
      <c r="Y34" s="367"/>
      <c r="Z34" s="38"/>
      <c r="AA34" s="40"/>
      <c r="AD34" s="14" t="s">
        <v>148</v>
      </c>
    </row>
    <row r="35" spans="1:30" ht="14.65" customHeight="1" x14ac:dyDescent="0.15">
      <c r="A35" s="13" t="s">
        <v>205</v>
      </c>
      <c r="D35" s="37"/>
      <c r="E35" s="31"/>
      <c r="F35" s="31"/>
      <c r="G35" s="31"/>
      <c r="H35" s="31" t="s">
        <v>155</v>
      </c>
      <c r="I35" s="31"/>
      <c r="J35" s="31"/>
      <c r="K35" s="30"/>
      <c r="L35" s="30"/>
      <c r="M35" s="30"/>
      <c r="N35" s="30"/>
      <c r="O35" s="30"/>
      <c r="P35" s="38" t="s">
        <v>203</v>
      </c>
      <c r="Q35" s="39"/>
      <c r="R35" s="31"/>
      <c r="S35" s="45"/>
      <c r="T35" s="45"/>
      <c r="U35" s="46"/>
      <c r="V35" s="46"/>
      <c r="W35" s="46"/>
      <c r="X35" s="46"/>
      <c r="Y35" s="46"/>
      <c r="Z35" s="47"/>
      <c r="AA35" s="51"/>
      <c r="AD35" s="14" t="s">
        <v>148</v>
      </c>
    </row>
    <row r="36" spans="1:30" ht="14.65" customHeight="1" x14ac:dyDescent="0.15">
      <c r="A36" s="13" t="s">
        <v>206</v>
      </c>
      <c r="D36" s="37"/>
      <c r="E36" s="31"/>
      <c r="F36" s="31"/>
      <c r="G36" s="31"/>
      <c r="H36" s="31" t="s">
        <v>159</v>
      </c>
      <c r="I36" s="31"/>
      <c r="J36" s="31"/>
      <c r="K36" s="30"/>
      <c r="L36" s="30"/>
      <c r="M36" s="30"/>
      <c r="N36" s="30"/>
      <c r="O36" s="30"/>
      <c r="P36" s="38" t="s">
        <v>203</v>
      </c>
      <c r="Q36" s="39"/>
      <c r="R36" s="31"/>
      <c r="S36" s="35"/>
      <c r="T36" s="35"/>
      <c r="U36" s="31"/>
      <c r="V36" s="31"/>
      <c r="W36" s="31"/>
      <c r="X36" s="31"/>
      <c r="Y36" s="30"/>
      <c r="Z36" s="38"/>
      <c r="AA36" s="50"/>
      <c r="AD36" s="14" t="s">
        <v>148</v>
      </c>
    </row>
    <row r="37" spans="1:30" ht="14.65" customHeight="1" x14ac:dyDescent="0.15">
      <c r="A37" s="13" t="s">
        <v>207</v>
      </c>
      <c r="D37" s="37"/>
      <c r="E37" s="31"/>
      <c r="F37" s="31"/>
      <c r="G37" s="31"/>
      <c r="H37" s="31" t="s">
        <v>163</v>
      </c>
      <c r="I37" s="31"/>
      <c r="J37" s="31"/>
      <c r="K37" s="30"/>
      <c r="L37" s="30"/>
      <c r="M37" s="30"/>
      <c r="N37" s="30"/>
      <c r="O37" s="30"/>
      <c r="P37" s="38" t="s">
        <v>203</v>
      </c>
      <c r="Q37" s="39"/>
      <c r="R37" s="29"/>
      <c r="S37" s="49"/>
      <c r="T37" s="49"/>
      <c r="U37" s="30"/>
      <c r="V37" s="30"/>
      <c r="W37" s="30"/>
      <c r="X37" s="30"/>
      <c r="Y37" s="52"/>
      <c r="Z37" s="38"/>
      <c r="AA37" s="50"/>
      <c r="AD37" s="14" t="s">
        <v>148</v>
      </c>
    </row>
    <row r="38" spans="1:30" ht="14.65" customHeight="1" x14ac:dyDescent="0.15">
      <c r="A38" s="13" t="s">
        <v>208</v>
      </c>
      <c r="D38" s="37"/>
      <c r="E38" s="31"/>
      <c r="F38" s="31"/>
      <c r="G38" s="31"/>
      <c r="H38" s="31" t="s">
        <v>152</v>
      </c>
      <c r="I38" s="31"/>
      <c r="J38" s="31"/>
      <c r="K38" s="30"/>
      <c r="L38" s="30"/>
      <c r="M38" s="30"/>
      <c r="N38" s="30"/>
      <c r="O38" s="30"/>
      <c r="P38" s="38" t="s">
        <v>203</v>
      </c>
      <c r="Q38" s="39"/>
      <c r="R38" s="30"/>
      <c r="S38" s="49"/>
      <c r="T38" s="49"/>
      <c r="U38" s="30"/>
      <c r="V38" s="30"/>
      <c r="W38" s="30"/>
      <c r="X38" s="30"/>
      <c r="Y38" s="30"/>
      <c r="Z38" s="38"/>
      <c r="AA38" s="50"/>
      <c r="AD38" s="14" t="s">
        <v>148</v>
      </c>
    </row>
    <row r="39" spans="1:30" ht="14.65" customHeight="1" x14ac:dyDescent="0.15">
      <c r="A39" s="13" t="s">
        <v>209</v>
      </c>
      <c r="D39" s="37"/>
      <c r="E39" s="31"/>
      <c r="F39" s="31"/>
      <c r="G39" s="31"/>
      <c r="H39" s="31" t="s">
        <v>192</v>
      </c>
      <c r="I39" s="31"/>
      <c r="J39" s="31"/>
      <c r="K39" s="30"/>
      <c r="L39" s="30"/>
      <c r="M39" s="30"/>
      <c r="N39" s="30"/>
      <c r="O39" s="30"/>
      <c r="P39" s="38" t="s">
        <v>203</v>
      </c>
      <c r="Q39" s="39"/>
      <c r="R39" s="53"/>
      <c r="S39" s="54"/>
      <c r="T39" s="54"/>
      <c r="U39" s="53"/>
      <c r="V39" s="53"/>
      <c r="W39" s="53"/>
      <c r="X39" s="53"/>
      <c r="Y39" s="53"/>
      <c r="Z39" s="33"/>
      <c r="AA39" s="55"/>
      <c r="AD39" s="14" t="s">
        <v>148</v>
      </c>
    </row>
    <row r="40" spans="1:30" ht="14.65" customHeight="1" x14ac:dyDescent="0.15">
      <c r="A40" s="13" t="s">
        <v>210</v>
      </c>
      <c r="D40" s="37"/>
      <c r="E40" s="31"/>
      <c r="F40" s="31"/>
      <c r="G40" s="31"/>
      <c r="H40" s="31" t="s">
        <v>196</v>
      </c>
      <c r="I40" s="31"/>
      <c r="J40" s="31"/>
      <c r="K40" s="30"/>
      <c r="L40" s="30"/>
      <c r="M40" s="30"/>
      <c r="N40" s="30"/>
      <c r="O40" s="30"/>
      <c r="P40" s="38" t="s">
        <v>203</v>
      </c>
      <c r="Q40" s="39"/>
      <c r="R40" s="53"/>
      <c r="S40" s="54"/>
      <c r="T40" s="54"/>
      <c r="U40" s="53"/>
      <c r="V40" s="53"/>
      <c r="W40" s="53"/>
      <c r="X40" s="53"/>
      <c r="Y40" s="53"/>
      <c r="Z40" s="33"/>
      <c r="AA40" s="55"/>
      <c r="AD40" s="14" t="s">
        <v>148</v>
      </c>
    </row>
    <row r="41" spans="1:30" ht="14.65" customHeight="1" x14ac:dyDescent="0.15">
      <c r="A41" s="13" t="s">
        <v>211</v>
      </c>
      <c r="D41" s="37"/>
      <c r="E41" s="31"/>
      <c r="F41" s="31"/>
      <c r="G41" s="31" t="s">
        <v>212</v>
      </c>
      <c r="H41" s="41"/>
      <c r="I41" s="41"/>
      <c r="J41" s="41"/>
      <c r="K41" s="42"/>
      <c r="L41" s="42"/>
      <c r="M41" s="42"/>
      <c r="N41" s="42"/>
      <c r="O41" s="42"/>
      <c r="P41" s="38">
        <v>2088264968</v>
      </c>
      <c r="Q41" s="39"/>
      <c r="R41" s="53"/>
      <c r="S41" s="54"/>
      <c r="T41" s="54"/>
      <c r="U41" s="53"/>
      <c r="V41" s="53"/>
      <c r="W41" s="53"/>
      <c r="X41" s="53"/>
      <c r="Y41" s="53"/>
      <c r="Z41" s="33"/>
      <c r="AA41" s="55"/>
      <c r="AD41" s="14">
        <v>2088264968</v>
      </c>
    </row>
    <row r="42" spans="1:30" ht="14.65" customHeight="1" x14ac:dyDescent="0.15">
      <c r="A42" s="13" t="s">
        <v>213</v>
      </c>
      <c r="D42" s="37"/>
      <c r="E42" s="31"/>
      <c r="F42" s="31"/>
      <c r="G42" s="31" t="s">
        <v>214</v>
      </c>
      <c r="H42" s="41"/>
      <c r="I42" s="41"/>
      <c r="J42" s="41"/>
      <c r="K42" s="42"/>
      <c r="L42" s="42"/>
      <c r="M42" s="42"/>
      <c r="N42" s="42"/>
      <c r="O42" s="42"/>
      <c r="P42" s="38">
        <v>-1785551177</v>
      </c>
      <c r="Q42" s="39"/>
      <c r="R42" s="53"/>
      <c r="S42" s="54"/>
      <c r="T42" s="54"/>
      <c r="U42" s="53"/>
      <c r="V42" s="53"/>
      <c r="W42" s="53"/>
      <c r="X42" s="53"/>
      <c r="Y42" s="53"/>
      <c r="Z42" s="33"/>
      <c r="AA42" s="55"/>
      <c r="AD42" s="14">
        <v>-1785551177</v>
      </c>
    </row>
    <row r="43" spans="1:30" ht="14.65" customHeight="1" x14ac:dyDescent="0.15">
      <c r="A43" s="13" t="s">
        <v>215</v>
      </c>
      <c r="D43" s="37"/>
      <c r="E43" s="31"/>
      <c r="F43" s="31" t="s">
        <v>216</v>
      </c>
      <c r="G43" s="31"/>
      <c r="H43" s="41"/>
      <c r="I43" s="41"/>
      <c r="J43" s="41"/>
      <c r="K43" s="42"/>
      <c r="L43" s="42"/>
      <c r="M43" s="42"/>
      <c r="N43" s="42"/>
      <c r="O43" s="42"/>
      <c r="P43" s="38" t="s">
        <v>148</v>
      </c>
      <c r="Q43" s="39"/>
      <c r="R43" s="53"/>
      <c r="S43" s="54"/>
      <c r="T43" s="54"/>
      <c r="U43" s="53"/>
      <c r="V43" s="53"/>
      <c r="W43" s="53"/>
      <c r="X43" s="53"/>
      <c r="Y43" s="53"/>
      <c r="Z43" s="33"/>
      <c r="AA43" s="55"/>
      <c r="AD43" s="14" t="str">
        <f>IF(COUNTIF(AD44:AD45,"-")=COUNTA(AD44:AD45),"-",SUM(AD44:AD45))</f>
        <v>-</v>
      </c>
    </row>
    <row r="44" spans="1:30" ht="14.65" customHeight="1" x14ac:dyDescent="0.15">
      <c r="A44" s="13" t="s">
        <v>217</v>
      </c>
      <c r="D44" s="37"/>
      <c r="E44" s="31"/>
      <c r="F44" s="31"/>
      <c r="G44" s="31" t="s">
        <v>218</v>
      </c>
      <c r="H44" s="31"/>
      <c r="I44" s="31"/>
      <c r="J44" s="31"/>
      <c r="K44" s="30"/>
      <c r="L44" s="30"/>
      <c r="M44" s="30"/>
      <c r="N44" s="30"/>
      <c r="O44" s="30"/>
      <c r="P44" s="38" t="s">
        <v>203</v>
      </c>
      <c r="Q44" s="39"/>
      <c r="R44" s="53"/>
      <c r="S44" s="54"/>
      <c r="T44" s="54"/>
      <c r="U44" s="53"/>
      <c r="V44" s="53"/>
      <c r="W44" s="53"/>
      <c r="X44" s="53"/>
      <c r="Y44" s="53"/>
      <c r="Z44" s="33"/>
      <c r="AA44" s="55"/>
      <c r="AD44" s="14" t="s">
        <v>148</v>
      </c>
    </row>
    <row r="45" spans="1:30" ht="14.65" customHeight="1" x14ac:dyDescent="0.15">
      <c r="A45" s="13" t="s">
        <v>219</v>
      </c>
      <c r="D45" s="37"/>
      <c r="E45" s="31"/>
      <c r="F45" s="31"/>
      <c r="G45" s="31" t="s">
        <v>152</v>
      </c>
      <c r="H45" s="31"/>
      <c r="I45" s="31"/>
      <c r="J45" s="31"/>
      <c r="K45" s="30"/>
      <c r="L45" s="30"/>
      <c r="M45" s="30"/>
      <c r="N45" s="30"/>
      <c r="O45" s="30"/>
      <c r="P45" s="38" t="s">
        <v>203</v>
      </c>
      <c r="Q45" s="39"/>
      <c r="R45" s="53"/>
      <c r="S45" s="54"/>
      <c r="T45" s="54"/>
      <c r="U45" s="53"/>
      <c r="V45" s="53"/>
      <c r="W45" s="53"/>
      <c r="X45" s="53"/>
      <c r="Y45" s="53"/>
      <c r="Z45" s="33"/>
      <c r="AA45" s="55"/>
      <c r="AD45" s="14" t="s">
        <v>148</v>
      </c>
    </row>
    <row r="46" spans="1:30" ht="14.65" customHeight="1" x14ac:dyDescent="0.15">
      <c r="A46" s="13" t="s">
        <v>220</v>
      </c>
      <c r="D46" s="37"/>
      <c r="E46" s="31"/>
      <c r="F46" s="31" t="s">
        <v>221</v>
      </c>
      <c r="G46" s="31"/>
      <c r="H46" s="31"/>
      <c r="I46" s="31"/>
      <c r="J46" s="31"/>
      <c r="K46" s="31"/>
      <c r="L46" s="30"/>
      <c r="M46" s="30"/>
      <c r="N46" s="30"/>
      <c r="O46" s="30"/>
      <c r="P46" s="38">
        <v>1460934464</v>
      </c>
      <c r="Q46" s="39"/>
      <c r="R46" s="53"/>
      <c r="S46" s="54"/>
      <c r="T46" s="54"/>
      <c r="U46" s="53"/>
      <c r="V46" s="53"/>
      <c r="W46" s="53"/>
      <c r="X46" s="53"/>
      <c r="Y46" s="53"/>
      <c r="Z46" s="33"/>
      <c r="AA46" s="55"/>
      <c r="AD46" s="14">
        <f>IF(COUNTIF(AD47:AD58,"-")=COUNTA(AD47:AD58),"-",SUM(AD47,AD51:AD54,AD57:AD58))</f>
        <v>1460934464</v>
      </c>
    </row>
    <row r="47" spans="1:30" ht="14.65" customHeight="1" x14ac:dyDescent="0.15">
      <c r="A47" s="13" t="s">
        <v>222</v>
      </c>
      <c r="D47" s="37"/>
      <c r="E47" s="31"/>
      <c r="F47" s="31"/>
      <c r="G47" s="31" t="s">
        <v>223</v>
      </c>
      <c r="H47" s="31"/>
      <c r="I47" s="31"/>
      <c r="J47" s="31"/>
      <c r="K47" s="31"/>
      <c r="L47" s="30"/>
      <c r="M47" s="30"/>
      <c r="N47" s="30"/>
      <c r="O47" s="30"/>
      <c r="P47" s="38" t="s">
        <v>148</v>
      </c>
      <c r="Q47" s="39"/>
      <c r="R47" s="53"/>
      <c r="S47" s="54"/>
      <c r="T47" s="54"/>
      <c r="U47" s="53"/>
      <c r="V47" s="53"/>
      <c r="W47" s="53"/>
      <c r="X47" s="53"/>
      <c r="Y47" s="53"/>
      <c r="Z47" s="33"/>
      <c r="AA47" s="55"/>
      <c r="AD47" s="14" t="str">
        <f>IF(COUNTIF(AD48:AD50,"-")=COUNTA(AD48:AD50),"-",SUM(AD48:AD50))</f>
        <v>-</v>
      </c>
    </row>
    <row r="48" spans="1:30" ht="14.65" customHeight="1" x14ac:dyDescent="0.15">
      <c r="A48" s="13" t="s">
        <v>224</v>
      </c>
      <c r="D48" s="37"/>
      <c r="E48" s="31"/>
      <c r="F48" s="31"/>
      <c r="G48" s="31"/>
      <c r="H48" s="31" t="s">
        <v>225</v>
      </c>
      <c r="I48" s="31"/>
      <c r="J48" s="31"/>
      <c r="K48" s="31"/>
      <c r="L48" s="30"/>
      <c r="M48" s="30"/>
      <c r="N48" s="30"/>
      <c r="O48" s="30"/>
      <c r="P48" s="38" t="s">
        <v>203</v>
      </c>
      <c r="Q48" s="39"/>
      <c r="R48" s="53"/>
      <c r="S48" s="54"/>
      <c r="T48" s="54"/>
      <c r="U48" s="53"/>
      <c r="V48" s="53"/>
      <c r="W48" s="53"/>
      <c r="X48" s="53"/>
      <c r="Y48" s="53"/>
      <c r="Z48" s="33"/>
      <c r="AA48" s="55"/>
      <c r="AD48" s="14" t="s">
        <v>148</v>
      </c>
    </row>
    <row r="49" spans="1:30" ht="14.65" customHeight="1" x14ac:dyDescent="0.15">
      <c r="A49" s="13" t="s">
        <v>226</v>
      </c>
      <c r="D49" s="37"/>
      <c r="E49" s="31"/>
      <c r="F49" s="31"/>
      <c r="G49" s="31"/>
      <c r="H49" s="31" t="s">
        <v>227</v>
      </c>
      <c r="I49" s="31"/>
      <c r="J49" s="31"/>
      <c r="K49" s="31"/>
      <c r="L49" s="30"/>
      <c r="M49" s="30"/>
      <c r="N49" s="30"/>
      <c r="O49" s="30"/>
      <c r="P49" s="38" t="s">
        <v>203</v>
      </c>
      <c r="Q49" s="39"/>
      <c r="R49" s="53"/>
      <c r="S49" s="54"/>
      <c r="T49" s="54"/>
      <c r="U49" s="53"/>
      <c r="V49" s="53"/>
      <c r="W49" s="53"/>
      <c r="X49" s="53"/>
      <c r="Y49" s="53"/>
      <c r="Z49" s="33"/>
      <c r="AA49" s="55"/>
      <c r="AD49" s="14" t="s">
        <v>148</v>
      </c>
    </row>
    <row r="50" spans="1:30" ht="14.65" customHeight="1" x14ac:dyDescent="0.15">
      <c r="A50" s="13" t="s">
        <v>228</v>
      </c>
      <c r="D50" s="37"/>
      <c r="E50" s="31"/>
      <c r="F50" s="31"/>
      <c r="G50" s="31"/>
      <c r="H50" s="31" t="s">
        <v>152</v>
      </c>
      <c r="I50" s="31"/>
      <c r="J50" s="31"/>
      <c r="K50" s="31"/>
      <c r="L50" s="30"/>
      <c r="M50" s="30"/>
      <c r="N50" s="30"/>
      <c r="O50" s="30"/>
      <c r="P50" s="38" t="s">
        <v>203</v>
      </c>
      <c r="Q50" s="39"/>
      <c r="R50" s="53"/>
      <c r="S50" s="54"/>
      <c r="T50" s="54"/>
      <c r="U50" s="53"/>
      <c r="V50" s="53"/>
      <c r="W50" s="53"/>
      <c r="X50" s="53"/>
      <c r="Y50" s="53"/>
      <c r="Z50" s="33"/>
      <c r="AA50" s="55"/>
      <c r="AD50" s="14" t="s">
        <v>148</v>
      </c>
    </row>
    <row r="51" spans="1:30" ht="14.65" customHeight="1" x14ac:dyDescent="0.15">
      <c r="A51" s="13" t="s">
        <v>229</v>
      </c>
      <c r="D51" s="37"/>
      <c r="E51" s="31"/>
      <c r="F51" s="31"/>
      <c r="G51" s="31" t="s">
        <v>230</v>
      </c>
      <c r="H51" s="31"/>
      <c r="I51" s="31"/>
      <c r="J51" s="31"/>
      <c r="K51" s="31"/>
      <c r="L51" s="30"/>
      <c r="M51" s="30"/>
      <c r="N51" s="30"/>
      <c r="O51" s="30"/>
      <c r="P51" s="38" t="s">
        <v>203</v>
      </c>
      <c r="Q51" s="39"/>
      <c r="R51" s="53"/>
      <c r="S51" s="54"/>
      <c r="T51" s="54"/>
      <c r="U51" s="53"/>
      <c r="V51" s="53"/>
      <c r="W51" s="53"/>
      <c r="X51" s="53"/>
      <c r="Y51" s="53"/>
      <c r="Z51" s="33"/>
      <c r="AA51" s="55"/>
      <c r="AD51" s="14" t="s">
        <v>148</v>
      </c>
    </row>
    <row r="52" spans="1:30" ht="14.65" customHeight="1" x14ac:dyDescent="0.15">
      <c r="A52" s="13" t="s">
        <v>231</v>
      </c>
      <c r="D52" s="37"/>
      <c r="E52" s="31"/>
      <c r="F52" s="31"/>
      <c r="G52" s="31" t="s">
        <v>232</v>
      </c>
      <c r="H52" s="31"/>
      <c r="I52" s="31"/>
      <c r="J52" s="31"/>
      <c r="K52" s="30"/>
      <c r="L52" s="30"/>
      <c r="M52" s="30"/>
      <c r="N52" s="30"/>
      <c r="O52" s="30"/>
      <c r="P52" s="38" t="s">
        <v>203</v>
      </c>
      <c r="Q52" s="39"/>
      <c r="R52" s="53"/>
      <c r="S52" s="54"/>
      <c r="T52" s="54"/>
      <c r="U52" s="53"/>
      <c r="V52" s="53"/>
      <c r="W52" s="53"/>
      <c r="X52" s="53"/>
      <c r="Y52" s="53"/>
      <c r="Z52" s="33"/>
      <c r="AA52" s="55"/>
      <c r="AD52" s="14" t="s">
        <v>148</v>
      </c>
    </row>
    <row r="53" spans="1:30" ht="14.65" customHeight="1" x14ac:dyDescent="0.15">
      <c r="A53" s="13" t="s">
        <v>233</v>
      </c>
      <c r="D53" s="37"/>
      <c r="E53" s="31"/>
      <c r="F53" s="31"/>
      <c r="G53" s="31" t="s">
        <v>234</v>
      </c>
      <c r="H53" s="31"/>
      <c r="I53" s="31"/>
      <c r="J53" s="31"/>
      <c r="K53" s="30"/>
      <c r="L53" s="30"/>
      <c r="M53" s="30"/>
      <c r="N53" s="30"/>
      <c r="O53" s="30"/>
      <c r="P53" s="38" t="s">
        <v>203</v>
      </c>
      <c r="Q53" s="39"/>
      <c r="R53" s="53"/>
      <c r="S53" s="54"/>
      <c r="T53" s="54"/>
      <c r="U53" s="53"/>
      <c r="V53" s="53"/>
      <c r="W53" s="53"/>
      <c r="X53" s="53"/>
      <c r="Y53" s="53"/>
      <c r="Z53" s="33"/>
      <c r="AA53" s="55"/>
      <c r="AD53" s="14" t="s">
        <v>148</v>
      </c>
    </row>
    <row r="54" spans="1:30" ht="14.65" customHeight="1" x14ac:dyDescent="0.15">
      <c r="A54" s="13" t="s">
        <v>235</v>
      </c>
      <c r="D54" s="37"/>
      <c r="E54" s="31"/>
      <c r="F54" s="31"/>
      <c r="G54" s="31" t="s">
        <v>236</v>
      </c>
      <c r="H54" s="31"/>
      <c r="I54" s="31"/>
      <c r="J54" s="31"/>
      <c r="K54" s="30"/>
      <c r="L54" s="30"/>
      <c r="M54" s="30"/>
      <c r="N54" s="30"/>
      <c r="O54" s="30"/>
      <c r="P54" s="38">
        <v>1460934464</v>
      </c>
      <c r="Q54" s="39"/>
      <c r="R54" s="53"/>
      <c r="S54" s="54"/>
      <c r="T54" s="54"/>
      <c r="U54" s="53"/>
      <c r="V54" s="53"/>
      <c r="W54" s="53"/>
      <c r="X54" s="53"/>
      <c r="Y54" s="53"/>
      <c r="Z54" s="33"/>
      <c r="AA54" s="55"/>
      <c r="AD54" s="14">
        <f>IF(COUNTIF(AD55:AD56,"-")=COUNTA(AD55:AD56),"-",SUM(AD55:AD56))</f>
        <v>1460934464</v>
      </c>
    </row>
    <row r="55" spans="1:30" ht="14.65" customHeight="1" x14ac:dyDescent="0.15">
      <c r="A55" s="13" t="s">
        <v>237</v>
      </c>
      <c r="D55" s="37"/>
      <c r="E55" s="31"/>
      <c r="F55" s="31"/>
      <c r="G55" s="31"/>
      <c r="H55" s="31" t="s">
        <v>238</v>
      </c>
      <c r="I55" s="31"/>
      <c r="J55" s="31"/>
      <c r="K55" s="30"/>
      <c r="L55" s="30"/>
      <c r="M55" s="30"/>
      <c r="N55" s="30"/>
      <c r="O55" s="30"/>
      <c r="P55" s="38">
        <v>25328630</v>
      </c>
      <c r="Q55" s="39"/>
      <c r="R55" s="53"/>
      <c r="S55" s="54"/>
      <c r="T55" s="54"/>
      <c r="U55" s="53"/>
      <c r="V55" s="53"/>
      <c r="W55" s="53"/>
      <c r="X55" s="53"/>
      <c r="Y55" s="53"/>
      <c r="Z55" s="33"/>
      <c r="AA55" s="55"/>
      <c r="AD55" s="14">
        <v>25328630</v>
      </c>
    </row>
    <row r="56" spans="1:30" ht="14.65" customHeight="1" x14ac:dyDescent="0.15">
      <c r="A56" s="13" t="s">
        <v>239</v>
      </c>
      <c r="D56" s="37"/>
      <c r="E56" s="30"/>
      <c r="F56" s="31"/>
      <c r="G56" s="31"/>
      <c r="H56" s="31" t="s">
        <v>152</v>
      </c>
      <c r="I56" s="31"/>
      <c r="J56" s="31"/>
      <c r="K56" s="30"/>
      <c r="L56" s="30"/>
      <c r="M56" s="30"/>
      <c r="N56" s="30"/>
      <c r="O56" s="30"/>
      <c r="P56" s="38">
        <v>1435605834</v>
      </c>
      <c r="Q56" s="39"/>
      <c r="R56" s="53"/>
      <c r="S56" s="54"/>
      <c r="T56" s="54"/>
      <c r="U56" s="53"/>
      <c r="V56" s="53"/>
      <c r="W56" s="53"/>
      <c r="X56" s="53"/>
      <c r="Y56" s="53"/>
      <c r="Z56" s="33"/>
      <c r="AA56" s="55"/>
      <c r="AD56" s="14">
        <v>1435605834</v>
      </c>
    </row>
    <row r="57" spans="1:30" ht="14.65" customHeight="1" x14ac:dyDescent="0.15">
      <c r="A57" s="13" t="s">
        <v>240</v>
      </c>
      <c r="D57" s="37"/>
      <c r="E57" s="30"/>
      <c r="F57" s="31"/>
      <c r="G57" s="31" t="s">
        <v>152</v>
      </c>
      <c r="H57" s="31"/>
      <c r="I57" s="31"/>
      <c r="J57" s="31"/>
      <c r="K57" s="30"/>
      <c r="L57" s="30"/>
      <c r="M57" s="30"/>
      <c r="N57" s="30"/>
      <c r="O57" s="30"/>
      <c r="P57" s="38" t="s">
        <v>203</v>
      </c>
      <c r="Q57" s="39"/>
      <c r="R57" s="53"/>
      <c r="S57" s="54"/>
      <c r="T57" s="54"/>
      <c r="U57" s="53"/>
      <c r="V57" s="53"/>
      <c r="W57" s="53"/>
      <c r="X57" s="53"/>
      <c r="Y57" s="53"/>
      <c r="Z57" s="33"/>
      <c r="AA57" s="55"/>
      <c r="AD57" s="14" t="s">
        <v>148</v>
      </c>
    </row>
    <row r="58" spans="1:30" ht="14.65" customHeight="1" x14ac:dyDescent="0.15">
      <c r="A58" s="13" t="s">
        <v>241</v>
      </c>
      <c r="D58" s="37"/>
      <c r="E58" s="30"/>
      <c r="F58" s="31"/>
      <c r="G58" s="31" t="s">
        <v>242</v>
      </c>
      <c r="H58" s="31"/>
      <c r="I58" s="31"/>
      <c r="J58" s="31"/>
      <c r="K58" s="30"/>
      <c r="L58" s="30"/>
      <c r="M58" s="30"/>
      <c r="N58" s="30"/>
      <c r="O58" s="30"/>
      <c r="P58" s="38" t="s">
        <v>203</v>
      </c>
      <c r="Q58" s="39"/>
      <c r="R58" s="53"/>
      <c r="S58" s="54"/>
      <c r="T58" s="54"/>
      <c r="U58" s="53"/>
      <c r="V58" s="53"/>
      <c r="W58" s="53"/>
      <c r="X58" s="53"/>
      <c r="Y58" s="53"/>
      <c r="Z58" s="33"/>
      <c r="AA58" s="55"/>
      <c r="AD58" s="14" t="s">
        <v>148</v>
      </c>
    </row>
    <row r="59" spans="1:30" ht="14.65" customHeight="1" x14ac:dyDescent="0.15">
      <c r="A59" s="13" t="s">
        <v>243</v>
      </c>
      <c r="D59" s="37"/>
      <c r="E59" s="30" t="s">
        <v>244</v>
      </c>
      <c r="F59" s="31"/>
      <c r="G59" s="32"/>
      <c r="H59" s="32"/>
      <c r="I59" s="32"/>
      <c r="J59" s="30"/>
      <c r="K59" s="30"/>
      <c r="L59" s="30"/>
      <c r="M59" s="30"/>
      <c r="N59" s="30"/>
      <c r="O59" s="30"/>
      <c r="P59" s="38">
        <v>229419481</v>
      </c>
      <c r="Q59" s="39"/>
      <c r="R59" s="53"/>
      <c r="S59" s="54"/>
      <c r="T59" s="54"/>
      <c r="U59" s="53"/>
      <c r="V59" s="53"/>
      <c r="W59" s="53"/>
      <c r="X59" s="53"/>
      <c r="Y59" s="53"/>
      <c r="Z59" s="33"/>
      <c r="AA59" s="55"/>
      <c r="AD59" s="14">
        <f>IF(COUNTIF(AD60:AD68,"-")=COUNTA(AD60:AD68),"-",SUM(AD60:AD63,AD66:AD68))</f>
        <v>229419481</v>
      </c>
    </row>
    <row r="60" spans="1:30" ht="14.65" customHeight="1" x14ac:dyDescent="0.15">
      <c r="A60" s="13" t="s">
        <v>245</v>
      </c>
      <c r="D60" s="37"/>
      <c r="E60" s="30"/>
      <c r="F60" s="31" t="s">
        <v>246</v>
      </c>
      <c r="G60" s="32"/>
      <c r="H60" s="32"/>
      <c r="I60" s="32"/>
      <c r="J60" s="30"/>
      <c r="K60" s="30"/>
      <c r="L60" s="30"/>
      <c r="M60" s="30"/>
      <c r="N60" s="30"/>
      <c r="O60" s="30"/>
      <c r="P60" s="38">
        <v>229419481</v>
      </c>
      <c r="Q60" s="39"/>
      <c r="R60" s="53"/>
      <c r="S60" s="54"/>
      <c r="T60" s="54"/>
      <c r="U60" s="53"/>
      <c r="V60" s="53"/>
      <c r="W60" s="53"/>
      <c r="X60" s="53"/>
      <c r="Y60" s="53"/>
      <c r="Z60" s="33"/>
      <c r="AA60" s="55"/>
      <c r="AD60" s="14">
        <v>229419481</v>
      </c>
    </row>
    <row r="61" spans="1:30" ht="14.65" customHeight="1" x14ac:dyDescent="0.15">
      <c r="A61" s="13" t="s">
        <v>247</v>
      </c>
      <c r="D61" s="37"/>
      <c r="E61" s="30"/>
      <c r="F61" s="31" t="s">
        <v>248</v>
      </c>
      <c r="G61" s="31"/>
      <c r="H61" s="41"/>
      <c r="I61" s="31"/>
      <c r="J61" s="31"/>
      <c r="K61" s="30"/>
      <c r="L61" s="30"/>
      <c r="M61" s="30"/>
      <c r="N61" s="30"/>
      <c r="O61" s="30"/>
      <c r="P61" s="38" t="s">
        <v>203</v>
      </c>
      <c r="Q61" s="39"/>
      <c r="R61" s="53"/>
      <c r="S61" s="54"/>
      <c r="T61" s="54"/>
      <c r="U61" s="53"/>
      <c r="V61" s="53"/>
      <c r="W61" s="53"/>
      <c r="X61" s="53"/>
      <c r="Y61" s="53"/>
      <c r="Z61" s="33"/>
      <c r="AA61" s="55"/>
      <c r="AD61" s="14" t="s">
        <v>148</v>
      </c>
    </row>
    <row r="62" spans="1:30" ht="14.65" customHeight="1" x14ac:dyDescent="0.15">
      <c r="A62" s="13">
        <v>1500000</v>
      </c>
      <c r="D62" s="37"/>
      <c r="E62" s="30"/>
      <c r="F62" s="31" t="s">
        <v>249</v>
      </c>
      <c r="G62" s="31"/>
      <c r="H62" s="31"/>
      <c r="I62" s="31"/>
      <c r="J62" s="31"/>
      <c r="K62" s="30"/>
      <c r="L62" s="30"/>
      <c r="M62" s="30"/>
      <c r="N62" s="30"/>
      <c r="O62" s="30"/>
      <c r="P62" s="38" t="s">
        <v>203</v>
      </c>
      <c r="Q62" s="39"/>
      <c r="R62" s="53"/>
      <c r="S62" s="54"/>
      <c r="T62" s="54"/>
      <c r="U62" s="53"/>
      <c r="V62" s="53"/>
      <c r="W62" s="53"/>
      <c r="X62" s="53"/>
      <c r="Y62" s="53"/>
      <c r="Z62" s="33"/>
      <c r="AA62" s="55"/>
      <c r="AD62" s="14" t="s">
        <v>148</v>
      </c>
    </row>
    <row r="63" spans="1:30" ht="14.65" customHeight="1" x14ac:dyDescent="0.15">
      <c r="A63" s="13" t="s">
        <v>250</v>
      </c>
      <c r="D63" s="37"/>
      <c r="E63" s="31"/>
      <c r="F63" s="31" t="s">
        <v>236</v>
      </c>
      <c r="G63" s="31"/>
      <c r="H63" s="41"/>
      <c r="I63" s="31"/>
      <c r="J63" s="31"/>
      <c r="K63" s="30"/>
      <c r="L63" s="30"/>
      <c r="M63" s="30"/>
      <c r="N63" s="30"/>
      <c r="O63" s="30"/>
      <c r="P63" s="38" t="s">
        <v>148</v>
      </c>
      <c r="Q63" s="39"/>
      <c r="R63" s="53"/>
      <c r="S63" s="54"/>
      <c r="T63" s="54"/>
      <c r="U63" s="53"/>
      <c r="V63" s="53"/>
      <c r="W63" s="53"/>
      <c r="X63" s="53"/>
      <c r="Y63" s="53"/>
      <c r="Z63" s="33"/>
      <c r="AA63" s="55"/>
      <c r="AD63" s="14" t="str">
        <f>IF(COUNTIF(AD64:AD65,"-")=COUNTA(AD64:AD65),"-",SUM(AD64:AD65))</f>
        <v>-</v>
      </c>
    </row>
    <row r="64" spans="1:30" ht="14.65" customHeight="1" x14ac:dyDescent="0.15">
      <c r="A64" s="13" t="s">
        <v>251</v>
      </c>
      <c r="D64" s="37"/>
      <c r="E64" s="31"/>
      <c r="F64" s="31"/>
      <c r="G64" s="31" t="s">
        <v>252</v>
      </c>
      <c r="H64" s="31"/>
      <c r="I64" s="31"/>
      <c r="J64" s="31"/>
      <c r="K64" s="30"/>
      <c r="L64" s="30"/>
      <c r="M64" s="30"/>
      <c r="N64" s="30"/>
      <c r="O64" s="30"/>
      <c r="P64" s="38" t="s">
        <v>203</v>
      </c>
      <c r="Q64" s="39"/>
      <c r="R64" s="53"/>
      <c r="S64" s="54"/>
      <c r="T64" s="54"/>
      <c r="U64" s="53"/>
      <c r="V64" s="53"/>
      <c r="W64" s="53"/>
      <c r="X64" s="53"/>
      <c r="Y64" s="53"/>
      <c r="Z64" s="33"/>
      <c r="AA64" s="55"/>
      <c r="AD64" s="14" t="s">
        <v>148</v>
      </c>
    </row>
    <row r="65" spans="1:31" ht="14.65" customHeight="1" x14ac:dyDescent="0.15">
      <c r="A65" s="13" t="s">
        <v>253</v>
      </c>
      <c r="D65" s="37"/>
      <c r="E65" s="31"/>
      <c r="F65" s="31"/>
      <c r="G65" s="31" t="s">
        <v>238</v>
      </c>
      <c r="H65" s="31"/>
      <c r="I65" s="31"/>
      <c r="J65" s="31"/>
      <c r="K65" s="30"/>
      <c r="L65" s="30"/>
      <c r="M65" s="30"/>
      <c r="N65" s="30"/>
      <c r="O65" s="30"/>
      <c r="P65" s="38" t="s">
        <v>203</v>
      </c>
      <c r="Q65" s="39"/>
      <c r="R65" s="53"/>
      <c r="S65" s="54"/>
      <c r="T65" s="54"/>
      <c r="U65" s="53"/>
      <c r="V65" s="53"/>
      <c r="W65" s="53"/>
      <c r="X65" s="53"/>
      <c r="Y65" s="53"/>
      <c r="Z65" s="33"/>
      <c r="AA65" s="55"/>
      <c r="AD65" s="14" t="s">
        <v>148</v>
      </c>
    </row>
    <row r="66" spans="1:31" ht="14.65" customHeight="1" x14ac:dyDescent="0.15">
      <c r="A66" s="13" t="s">
        <v>254</v>
      </c>
      <c r="D66" s="37"/>
      <c r="E66" s="31"/>
      <c r="F66" s="31" t="s">
        <v>255</v>
      </c>
      <c r="G66" s="31"/>
      <c r="H66" s="31"/>
      <c r="I66" s="31"/>
      <c r="J66" s="31"/>
      <c r="K66" s="30"/>
      <c r="L66" s="30"/>
      <c r="M66" s="30"/>
      <c r="N66" s="30"/>
      <c r="O66" s="30"/>
      <c r="P66" s="38" t="s">
        <v>203</v>
      </c>
      <c r="Q66" s="39"/>
      <c r="R66" s="53"/>
      <c r="S66" s="54"/>
      <c r="T66" s="54"/>
      <c r="U66" s="53"/>
      <c r="V66" s="53"/>
      <c r="W66" s="53"/>
      <c r="X66" s="53"/>
      <c r="Y66" s="53"/>
      <c r="Z66" s="33"/>
      <c r="AA66" s="55"/>
      <c r="AD66" s="14" t="s">
        <v>148</v>
      </c>
    </row>
    <row r="67" spans="1:31" ht="14.65" customHeight="1" x14ac:dyDescent="0.15">
      <c r="A67" s="13" t="s">
        <v>256</v>
      </c>
      <c r="D67" s="37"/>
      <c r="E67" s="31"/>
      <c r="F67" s="31" t="s">
        <v>152</v>
      </c>
      <c r="G67" s="31"/>
      <c r="H67" s="41"/>
      <c r="I67" s="31"/>
      <c r="J67" s="31"/>
      <c r="K67" s="30"/>
      <c r="L67" s="30"/>
      <c r="M67" s="30"/>
      <c r="N67" s="30"/>
      <c r="O67" s="30"/>
      <c r="P67" s="38">
        <v>0</v>
      </c>
      <c r="Q67" s="39"/>
      <c r="R67" s="53"/>
      <c r="S67" s="54"/>
      <c r="T67" s="54"/>
      <c r="U67" s="53"/>
      <c r="V67" s="53"/>
      <c r="W67" s="53"/>
      <c r="X67" s="53"/>
      <c r="Y67" s="53"/>
      <c r="Z67" s="33"/>
      <c r="AA67" s="55"/>
      <c r="AD67" s="14">
        <v>0</v>
      </c>
    </row>
    <row r="68" spans="1:31" ht="14.65" customHeight="1" thickBot="1" x14ac:dyDescent="0.2">
      <c r="A68" s="13" t="s">
        <v>257</v>
      </c>
      <c r="B68" s="13" t="s">
        <v>258</v>
      </c>
      <c r="D68" s="37"/>
      <c r="E68" s="31"/>
      <c r="F68" s="53" t="s">
        <v>242</v>
      </c>
      <c r="G68" s="31"/>
      <c r="H68" s="31"/>
      <c r="I68" s="31"/>
      <c r="J68" s="31"/>
      <c r="K68" s="30"/>
      <c r="L68" s="30"/>
      <c r="M68" s="30"/>
      <c r="N68" s="30"/>
      <c r="O68" s="30"/>
      <c r="P68" s="38" t="s">
        <v>203</v>
      </c>
      <c r="Q68" s="39"/>
      <c r="R68" s="368" t="s">
        <v>259</v>
      </c>
      <c r="S68" s="369"/>
      <c r="T68" s="369"/>
      <c r="U68" s="370"/>
      <c r="V68" s="370"/>
      <c r="W68" s="370"/>
      <c r="X68" s="370"/>
      <c r="Y68" s="371"/>
      <c r="Z68" s="56">
        <v>3512998442</v>
      </c>
      <c r="AA68" s="57"/>
      <c r="AD68" s="14" t="s">
        <v>148</v>
      </c>
      <c r="AE68" s="14" t="e">
        <f>IF(AND(AE31="-",AE32="-",#REF!="-"),"-",SUM(AE31,AE32,#REF!))</f>
        <v>#REF!</v>
      </c>
    </row>
    <row r="69" spans="1:31" ht="14.65" customHeight="1" thickBot="1" x14ac:dyDescent="0.2">
      <c r="A69" s="13" t="s">
        <v>260</v>
      </c>
      <c r="B69" s="13" t="s">
        <v>261</v>
      </c>
      <c r="D69" s="372" t="s">
        <v>262</v>
      </c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4"/>
      <c r="P69" s="58">
        <v>6659208345</v>
      </c>
      <c r="Q69" s="59"/>
      <c r="R69" s="375" t="s">
        <v>263</v>
      </c>
      <c r="S69" s="376"/>
      <c r="T69" s="376"/>
      <c r="U69" s="377"/>
      <c r="V69" s="377"/>
      <c r="W69" s="377"/>
      <c r="X69" s="377"/>
      <c r="Y69" s="378"/>
      <c r="Z69" s="58">
        <v>6659208345</v>
      </c>
      <c r="AA69" s="60"/>
      <c r="AD69" s="14" t="e">
        <f>IF(AND(AD14="-",AD59="-",#REF!="-"),"-",SUM(AD14,AD59,#REF!))</f>
        <v>#REF!</v>
      </c>
      <c r="AE69" s="14" t="e">
        <f>IF(AND(AE29="-",AE68="-"),"-",SUM(AE29,AE68))</f>
        <v>#REF!</v>
      </c>
    </row>
    <row r="70" spans="1:31" ht="14.65" customHeight="1" x14ac:dyDescent="0.15"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Z70" s="30"/>
      <c r="AA70" s="30"/>
    </row>
    <row r="71" spans="1:31" ht="14.65" customHeight="1" x14ac:dyDescent="0.15">
      <c r="D71" s="62"/>
      <c r="E71" s="63" t="s">
        <v>264</v>
      </c>
      <c r="F71" s="62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Z71" s="61"/>
      <c r="AA71" s="61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5573-C77A-4C64-9419-5786E42B6175}">
  <sheetPr>
    <pageSetUpPr fitToPage="1"/>
  </sheetPr>
  <dimension ref="A1:D25"/>
  <sheetViews>
    <sheetView showGridLines="0" tabSelected="1" zoomScaleNormal="100" zoomScaleSheetLayoutView="90" workbookViewId="0"/>
  </sheetViews>
  <sheetFormatPr defaultRowHeight="15" customHeight="1" x14ac:dyDescent="0.15"/>
  <cols>
    <col min="1" max="3" width="25.375" style="320" customWidth="1"/>
    <col min="4" max="4" width="16.75" style="320" customWidth="1"/>
    <col min="5" max="5" width="16.625" style="320" customWidth="1"/>
    <col min="6" max="6" width="1.25" style="320" customWidth="1"/>
    <col min="7" max="16384" width="9" style="320"/>
  </cols>
  <sheetData>
    <row r="1" spans="1:4" ht="20.100000000000001" customHeight="1" x14ac:dyDescent="0.15">
      <c r="A1" s="318" t="s">
        <v>663</v>
      </c>
      <c r="B1" s="254"/>
      <c r="C1" s="316" t="str">
        <f>有形固定資産の明細!H2</f>
        <v>【関川村_全体会計】</v>
      </c>
      <c r="D1" s="319"/>
    </row>
    <row r="2" spans="1:4" ht="20.100000000000001" customHeight="1" x14ac:dyDescent="0.15">
      <c r="A2" s="318"/>
      <c r="B2" s="254"/>
      <c r="C2" s="312" t="s">
        <v>508</v>
      </c>
      <c r="D2" s="319"/>
    </row>
    <row r="3" spans="1:4" ht="15" customHeight="1" x14ac:dyDescent="0.15">
      <c r="A3" s="526" t="s">
        <v>500</v>
      </c>
      <c r="B3" s="526" t="s">
        <v>501</v>
      </c>
      <c r="C3" s="527" t="s">
        <v>502</v>
      </c>
      <c r="D3" s="319"/>
    </row>
    <row r="4" spans="1:4" ht="15" customHeight="1" x14ac:dyDescent="0.15">
      <c r="A4" s="338" t="s">
        <v>12</v>
      </c>
      <c r="B4" s="339"/>
      <c r="C4" s="340"/>
    </row>
    <row r="5" spans="1:4" ht="15" customHeight="1" x14ac:dyDescent="0.15">
      <c r="A5" s="338" t="s">
        <v>13</v>
      </c>
      <c r="B5" s="339"/>
      <c r="C5" s="340"/>
    </row>
    <row r="6" spans="1:4" ht="15" customHeight="1" x14ac:dyDescent="0.15">
      <c r="A6" s="510" t="s">
        <v>461</v>
      </c>
      <c r="B6" s="511"/>
      <c r="C6" s="511"/>
    </row>
    <row r="7" spans="1:4" ht="15" customHeight="1" x14ac:dyDescent="0.15">
      <c r="A7" s="512"/>
      <c r="B7" s="511"/>
      <c r="C7" s="511"/>
    </row>
    <row r="8" spans="1:4" ht="15" customHeight="1" x14ac:dyDescent="0.15">
      <c r="A8" s="512"/>
      <c r="B8" s="511"/>
      <c r="C8" s="511"/>
    </row>
    <row r="9" spans="1:4" ht="15" customHeight="1" x14ac:dyDescent="0.15">
      <c r="A9" s="338" t="s">
        <v>498</v>
      </c>
      <c r="B9" s="513"/>
      <c r="C9" s="514"/>
      <c r="D9" s="321"/>
    </row>
    <row r="10" spans="1:4" ht="15" customHeight="1" x14ac:dyDescent="0.15">
      <c r="A10" s="510" t="s">
        <v>461</v>
      </c>
      <c r="B10" s="511"/>
      <c r="C10" s="511"/>
      <c r="D10" s="321"/>
    </row>
    <row r="11" spans="1:4" ht="15" customHeight="1" x14ac:dyDescent="0.15">
      <c r="A11" s="512"/>
      <c r="B11" s="511"/>
      <c r="C11" s="511"/>
    </row>
    <row r="12" spans="1:4" ht="15" customHeight="1" x14ac:dyDescent="0.15">
      <c r="A12" s="510"/>
      <c r="B12" s="511"/>
      <c r="C12" s="511"/>
      <c r="D12" s="321"/>
    </row>
    <row r="13" spans="1:4" ht="22.5" customHeight="1" thickBot="1" x14ac:dyDescent="0.2">
      <c r="A13" s="515" t="s">
        <v>72</v>
      </c>
      <c r="B13" s="516"/>
      <c r="C13" s="516"/>
      <c r="D13" s="321"/>
    </row>
    <row r="14" spans="1:4" ht="15" customHeight="1" thickTop="1" x14ac:dyDescent="0.15">
      <c r="A14" s="517" t="s">
        <v>14</v>
      </c>
      <c r="B14" s="518"/>
      <c r="C14" s="519"/>
    </row>
    <row r="15" spans="1:4" ht="15" customHeight="1" x14ac:dyDescent="0.15">
      <c r="A15" s="520" t="s">
        <v>499</v>
      </c>
      <c r="B15" s="521"/>
      <c r="C15" s="522"/>
    </row>
    <row r="16" spans="1:4" ht="15" customHeight="1" x14ac:dyDescent="0.15">
      <c r="A16" s="523" t="s">
        <v>652</v>
      </c>
      <c r="B16" s="511">
        <v>8079</v>
      </c>
      <c r="C16" s="511">
        <v>597</v>
      </c>
    </row>
    <row r="17" spans="1:4" ht="15" customHeight="1" x14ac:dyDescent="0.15">
      <c r="A17" s="512" t="s">
        <v>653</v>
      </c>
      <c r="B17" s="511">
        <v>909</v>
      </c>
      <c r="C17" s="511">
        <v>0</v>
      </c>
    </row>
    <row r="18" spans="1:4" ht="15" customHeight="1" x14ac:dyDescent="0.15">
      <c r="A18" s="512" t="s">
        <v>654</v>
      </c>
      <c r="B18" s="511">
        <v>7157</v>
      </c>
      <c r="C18" s="511">
        <v>81</v>
      </c>
    </row>
    <row r="19" spans="1:4" ht="15" customHeight="1" x14ac:dyDescent="0.15">
      <c r="A19" s="512" t="s">
        <v>657</v>
      </c>
      <c r="B19" s="511">
        <v>3872</v>
      </c>
      <c r="C19" s="511">
        <v>107</v>
      </c>
      <c r="D19" s="321"/>
    </row>
    <row r="20" spans="1:4" ht="15" customHeight="1" x14ac:dyDescent="0.15">
      <c r="A20" s="512" t="s">
        <v>655</v>
      </c>
      <c r="B20" s="511">
        <v>31</v>
      </c>
      <c r="C20" s="511">
        <v>0</v>
      </c>
      <c r="D20" s="321"/>
    </row>
    <row r="21" spans="1:4" ht="15" customHeight="1" x14ac:dyDescent="0.15">
      <c r="A21" s="512" t="s">
        <v>656</v>
      </c>
      <c r="B21" s="511">
        <v>3623</v>
      </c>
      <c r="C21" s="511">
        <v>6</v>
      </c>
      <c r="D21" s="321"/>
    </row>
    <row r="22" spans="1:4" ht="15" customHeight="1" x14ac:dyDescent="0.15">
      <c r="A22" s="512" t="s">
        <v>658</v>
      </c>
      <c r="B22" s="511">
        <v>205</v>
      </c>
      <c r="C22" s="511">
        <v>63</v>
      </c>
      <c r="D22" s="321"/>
    </row>
    <row r="23" spans="1:4" ht="15" customHeight="1" x14ac:dyDescent="0.15">
      <c r="A23" s="512" t="s">
        <v>664</v>
      </c>
      <c r="B23" s="511">
        <v>27</v>
      </c>
      <c r="C23" s="511">
        <v>0</v>
      </c>
      <c r="D23" s="321"/>
    </row>
    <row r="24" spans="1:4" ht="22.5" customHeight="1" thickBot="1" x14ac:dyDescent="0.2">
      <c r="A24" s="515" t="s">
        <v>72</v>
      </c>
      <c r="B24" s="516">
        <f>SUM(B16:B23)</f>
        <v>23903</v>
      </c>
      <c r="C24" s="516">
        <f>SUM(C16:C23)</f>
        <v>854</v>
      </c>
      <c r="D24" s="321"/>
    </row>
    <row r="25" spans="1:4" ht="22.5" customHeight="1" thickTop="1" x14ac:dyDescent="0.15">
      <c r="A25" s="524" t="s">
        <v>5</v>
      </c>
      <c r="B25" s="525">
        <f>B24</f>
        <v>23903</v>
      </c>
      <c r="C25" s="525">
        <f>C24</f>
        <v>854</v>
      </c>
      <c r="D25" s="321"/>
    </row>
  </sheetData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B4C3-3E2A-47B2-8561-934A433DA42D}">
  <sheetPr>
    <pageSetUpPr fitToPage="1"/>
  </sheetPr>
  <dimension ref="A1:D29"/>
  <sheetViews>
    <sheetView showGridLines="0" tabSelected="1" zoomScaleNormal="100" zoomScaleSheetLayoutView="90" workbookViewId="0"/>
  </sheetViews>
  <sheetFormatPr defaultRowHeight="15" customHeight="1" x14ac:dyDescent="0.15"/>
  <cols>
    <col min="1" max="3" width="25.375" style="320" customWidth="1"/>
    <col min="4" max="4" width="16.75" style="320" customWidth="1"/>
    <col min="5" max="5" width="16.625" style="320" customWidth="1"/>
    <col min="6" max="6" width="1.25" style="320" customWidth="1"/>
    <col min="7" max="16384" width="9" style="320"/>
  </cols>
  <sheetData>
    <row r="1" spans="1:4" ht="20.100000000000001" customHeight="1" x14ac:dyDescent="0.15">
      <c r="A1" s="318" t="s">
        <v>497</v>
      </c>
      <c r="B1" s="254"/>
      <c r="C1" s="316" t="str">
        <f>有形固定資産の明細!H2</f>
        <v>【関川村_全体会計】</v>
      </c>
      <c r="D1" s="319"/>
    </row>
    <row r="2" spans="1:4" ht="20.100000000000001" customHeight="1" x14ac:dyDescent="0.15">
      <c r="A2" s="318"/>
      <c r="B2" s="254"/>
      <c r="C2" s="312" t="s">
        <v>508</v>
      </c>
      <c r="D2" s="319"/>
    </row>
    <row r="3" spans="1:4" ht="15" customHeight="1" x14ac:dyDescent="0.15">
      <c r="A3" s="526" t="s">
        <v>500</v>
      </c>
      <c r="B3" s="526" t="s">
        <v>501</v>
      </c>
      <c r="C3" s="527" t="s">
        <v>502</v>
      </c>
      <c r="D3" s="319"/>
    </row>
    <row r="4" spans="1:4" ht="15" customHeight="1" x14ac:dyDescent="0.15">
      <c r="A4" s="338" t="s">
        <v>12</v>
      </c>
      <c r="B4" s="339"/>
      <c r="C4" s="340"/>
    </row>
    <row r="5" spans="1:4" ht="15" customHeight="1" x14ac:dyDescent="0.15">
      <c r="A5" s="338" t="s">
        <v>13</v>
      </c>
      <c r="B5" s="339"/>
      <c r="C5" s="340"/>
    </row>
    <row r="6" spans="1:4" ht="15" customHeight="1" x14ac:dyDescent="0.15">
      <c r="A6" s="510" t="s">
        <v>461</v>
      </c>
      <c r="B6" s="511"/>
      <c r="C6" s="511"/>
    </row>
    <row r="7" spans="1:4" ht="15" customHeight="1" x14ac:dyDescent="0.15">
      <c r="A7" s="512"/>
      <c r="B7" s="511"/>
      <c r="C7" s="511"/>
    </row>
    <row r="8" spans="1:4" ht="15" customHeight="1" x14ac:dyDescent="0.15">
      <c r="A8" s="512"/>
      <c r="B8" s="511"/>
      <c r="C8" s="511"/>
    </row>
    <row r="9" spans="1:4" ht="15" customHeight="1" x14ac:dyDescent="0.15">
      <c r="A9" s="338" t="s">
        <v>498</v>
      </c>
      <c r="B9" s="513"/>
      <c r="C9" s="514"/>
      <c r="D9" s="321"/>
    </row>
    <row r="10" spans="1:4" ht="15" customHeight="1" x14ac:dyDescent="0.15">
      <c r="A10" s="510" t="s">
        <v>461</v>
      </c>
      <c r="B10" s="511"/>
      <c r="C10" s="511"/>
      <c r="D10" s="321"/>
    </row>
    <row r="11" spans="1:4" ht="15" customHeight="1" x14ac:dyDescent="0.15">
      <c r="A11" s="512"/>
      <c r="B11" s="511"/>
      <c r="C11" s="511"/>
    </row>
    <row r="12" spans="1:4" ht="15" customHeight="1" x14ac:dyDescent="0.15">
      <c r="A12" s="510"/>
      <c r="B12" s="511"/>
      <c r="C12" s="511"/>
      <c r="D12" s="321"/>
    </row>
    <row r="13" spans="1:4" ht="22.5" customHeight="1" thickBot="1" x14ac:dyDescent="0.2">
      <c r="A13" s="515" t="s">
        <v>72</v>
      </c>
      <c r="B13" s="516"/>
      <c r="C13" s="516"/>
      <c r="D13" s="321"/>
    </row>
    <row r="14" spans="1:4" ht="15" customHeight="1" thickTop="1" x14ac:dyDescent="0.15">
      <c r="A14" s="517" t="s">
        <v>14</v>
      </c>
      <c r="B14" s="518"/>
      <c r="C14" s="519"/>
    </row>
    <row r="15" spans="1:4" ht="15" customHeight="1" x14ac:dyDescent="0.15">
      <c r="A15" s="520" t="s">
        <v>499</v>
      </c>
      <c r="B15" s="521"/>
      <c r="C15" s="522"/>
    </row>
    <row r="16" spans="1:4" ht="15" customHeight="1" x14ac:dyDescent="0.15">
      <c r="A16" s="523" t="s">
        <v>652</v>
      </c>
      <c r="B16" s="511">
        <v>3446</v>
      </c>
      <c r="C16" s="511">
        <v>255</v>
      </c>
    </row>
    <row r="17" spans="1:4" ht="15" customHeight="1" x14ac:dyDescent="0.15">
      <c r="A17" s="512" t="s">
        <v>653</v>
      </c>
      <c r="B17" s="511">
        <v>92</v>
      </c>
      <c r="C17" s="511">
        <v>0</v>
      </c>
    </row>
    <row r="18" spans="1:4" ht="15" customHeight="1" x14ac:dyDescent="0.15">
      <c r="A18" s="512" t="s">
        <v>660</v>
      </c>
      <c r="B18" s="511">
        <v>605</v>
      </c>
      <c r="C18" s="511">
        <v>7</v>
      </c>
    </row>
    <row r="19" spans="1:4" ht="15" customHeight="1" x14ac:dyDescent="0.15">
      <c r="A19" s="512" t="s">
        <v>657</v>
      </c>
      <c r="B19" s="511">
        <v>2369</v>
      </c>
      <c r="C19" s="511">
        <v>65</v>
      </c>
      <c r="D19" s="321"/>
    </row>
    <row r="20" spans="1:4" ht="15" customHeight="1" x14ac:dyDescent="0.15">
      <c r="A20" s="512" t="s">
        <v>655</v>
      </c>
      <c r="B20" s="511">
        <v>17</v>
      </c>
      <c r="C20" s="511">
        <v>0</v>
      </c>
      <c r="D20" s="321"/>
    </row>
    <row r="21" spans="1:4" ht="15" customHeight="1" x14ac:dyDescent="0.15">
      <c r="A21" s="512" t="s">
        <v>656</v>
      </c>
      <c r="B21" s="511">
        <v>57</v>
      </c>
      <c r="C21" s="511">
        <v>0</v>
      </c>
      <c r="D21" s="321"/>
    </row>
    <row r="22" spans="1:4" ht="15" customHeight="1" x14ac:dyDescent="0.15">
      <c r="A22" s="512" t="s">
        <v>658</v>
      </c>
      <c r="B22" s="511">
        <v>280</v>
      </c>
      <c r="C22" s="511">
        <v>86</v>
      </c>
      <c r="D22" s="321"/>
    </row>
    <row r="23" spans="1:4" ht="15" customHeight="1" x14ac:dyDescent="0.15">
      <c r="A23" s="512" t="s">
        <v>661</v>
      </c>
      <c r="B23" s="511">
        <v>13</v>
      </c>
      <c r="C23" s="511">
        <v>0</v>
      </c>
      <c r="D23" s="321"/>
    </row>
    <row r="24" spans="1:4" ht="15" customHeight="1" x14ac:dyDescent="0.15">
      <c r="A24" s="512" t="s">
        <v>659</v>
      </c>
      <c r="B24" s="511">
        <v>2921</v>
      </c>
      <c r="C24" s="511">
        <v>0</v>
      </c>
    </row>
    <row r="25" spans="1:4" ht="15" customHeight="1" x14ac:dyDescent="0.15">
      <c r="A25" s="512" t="s">
        <v>662</v>
      </c>
      <c r="B25" s="511">
        <v>6569</v>
      </c>
      <c r="C25" s="511">
        <v>0</v>
      </c>
    </row>
    <row r="26" spans="1:4" ht="15" customHeight="1" x14ac:dyDescent="0.15">
      <c r="A26" s="512" t="s">
        <v>665</v>
      </c>
      <c r="B26" s="511">
        <v>1896</v>
      </c>
      <c r="C26" s="511">
        <v>0</v>
      </c>
    </row>
    <row r="27" spans="1:4" ht="15" customHeight="1" x14ac:dyDescent="0.15">
      <c r="A27" s="528" t="s">
        <v>692</v>
      </c>
      <c r="B27" s="529">
        <v>6845</v>
      </c>
      <c r="C27" s="529">
        <v>0</v>
      </c>
    </row>
    <row r="28" spans="1:4" ht="22.5" customHeight="1" thickBot="1" x14ac:dyDescent="0.2">
      <c r="A28" s="515" t="s">
        <v>72</v>
      </c>
      <c r="B28" s="516">
        <f>SUM(B16:B27)</f>
        <v>25110</v>
      </c>
      <c r="C28" s="516">
        <f>SUM(C16:C27)</f>
        <v>413</v>
      </c>
      <c r="D28" s="321"/>
    </row>
    <row r="29" spans="1:4" ht="22.5" customHeight="1" thickTop="1" x14ac:dyDescent="0.15">
      <c r="A29" s="524" t="s">
        <v>5</v>
      </c>
      <c r="B29" s="525">
        <f>B28</f>
        <v>25110</v>
      </c>
      <c r="C29" s="525">
        <f>C28</f>
        <v>413</v>
      </c>
      <c r="D29" s="321"/>
    </row>
  </sheetData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K18"/>
  <sheetViews>
    <sheetView showGridLines="0" tabSelected="1" zoomScaleNormal="100" zoomScaleSheetLayoutView="100" workbookViewId="0"/>
  </sheetViews>
  <sheetFormatPr defaultRowHeight="15" customHeight="1" x14ac:dyDescent="0.15"/>
  <cols>
    <col min="1" max="1" width="17.625" style="255" customWidth="1"/>
    <col min="2" max="11" width="12.625" style="255" customWidth="1"/>
    <col min="12" max="12" width="2.625" style="255" customWidth="1"/>
    <col min="13" max="13" width="5.375" style="255" customWidth="1"/>
    <col min="14" max="16384" width="9" style="255"/>
  </cols>
  <sheetData>
    <row r="1" spans="1:11" ht="20.100000000000001" customHeight="1" x14ac:dyDescent="0.15">
      <c r="A1" s="274" t="s">
        <v>15</v>
      </c>
      <c r="K1" s="316" t="str">
        <f>有形固定資産の明細!H2</f>
        <v>【関川村_全体会計】</v>
      </c>
    </row>
    <row r="2" spans="1:11" ht="20.100000000000001" customHeight="1" x14ac:dyDescent="0.15">
      <c r="A2" s="252" t="s">
        <v>16</v>
      </c>
      <c r="B2" s="253"/>
      <c r="C2" s="253"/>
      <c r="D2" s="253"/>
      <c r="E2" s="253"/>
      <c r="F2" s="253"/>
      <c r="G2" s="253"/>
      <c r="H2" s="253"/>
      <c r="I2" s="253"/>
      <c r="J2" s="253"/>
      <c r="K2" s="245" t="s">
        <v>511</v>
      </c>
    </row>
    <row r="3" spans="1:11" ht="15" customHeight="1" x14ac:dyDescent="0.15">
      <c r="A3" s="530" t="s">
        <v>9</v>
      </c>
      <c r="B3" s="531" t="s">
        <v>17</v>
      </c>
      <c r="C3" s="532"/>
      <c r="D3" s="533" t="s">
        <v>18</v>
      </c>
      <c r="E3" s="530" t="s">
        <v>19</v>
      </c>
      <c r="F3" s="530" t="s">
        <v>20</v>
      </c>
      <c r="G3" s="530" t="s">
        <v>21</v>
      </c>
      <c r="H3" s="531" t="s">
        <v>22</v>
      </c>
      <c r="I3" s="534"/>
      <c r="J3" s="535"/>
      <c r="K3" s="530" t="s">
        <v>23</v>
      </c>
    </row>
    <row r="4" spans="1:11" ht="30" customHeight="1" x14ac:dyDescent="0.15">
      <c r="A4" s="536"/>
      <c r="B4" s="537"/>
      <c r="C4" s="538" t="s">
        <v>467</v>
      </c>
      <c r="D4" s="539"/>
      <c r="E4" s="537"/>
      <c r="F4" s="537"/>
      <c r="G4" s="537"/>
      <c r="H4" s="540"/>
      <c r="I4" s="541" t="s">
        <v>465</v>
      </c>
      <c r="J4" s="541" t="s">
        <v>466</v>
      </c>
      <c r="K4" s="537"/>
    </row>
    <row r="5" spans="1:11" ht="15" customHeight="1" x14ac:dyDescent="0.15">
      <c r="A5" s="450" t="s">
        <v>24</v>
      </c>
      <c r="B5" s="451"/>
      <c r="C5" s="451"/>
      <c r="D5" s="451"/>
      <c r="E5" s="451"/>
      <c r="F5" s="451"/>
      <c r="G5" s="451"/>
      <c r="H5" s="451"/>
      <c r="I5" s="451"/>
      <c r="J5" s="451"/>
      <c r="K5" s="452"/>
    </row>
    <row r="6" spans="1:11" ht="15" customHeight="1" x14ac:dyDescent="0.15">
      <c r="A6" s="269" t="s">
        <v>25</v>
      </c>
      <c r="B6" s="270">
        <v>491215</v>
      </c>
      <c r="C6" s="271">
        <v>27504</v>
      </c>
      <c r="D6" s="272">
        <v>491215</v>
      </c>
      <c r="E6" s="270">
        <v>0</v>
      </c>
      <c r="F6" s="270">
        <v>0</v>
      </c>
      <c r="G6" s="270"/>
      <c r="H6" s="270"/>
      <c r="I6" s="270"/>
      <c r="J6" s="270"/>
      <c r="K6" s="270"/>
    </row>
    <row r="7" spans="1:11" ht="15" customHeight="1" x14ac:dyDescent="0.15">
      <c r="A7" s="269" t="s">
        <v>26</v>
      </c>
      <c r="B7" s="270">
        <v>614</v>
      </c>
      <c r="C7" s="271">
        <v>614</v>
      </c>
      <c r="D7" s="272">
        <v>614</v>
      </c>
      <c r="E7" s="270">
        <v>0</v>
      </c>
      <c r="F7" s="270">
        <v>0</v>
      </c>
      <c r="G7" s="270"/>
      <c r="H7" s="270"/>
      <c r="I7" s="270"/>
      <c r="J7" s="270"/>
      <c r="K7" s="270"/>
    </row>
    <row r="8" spans="1:11" ht="15" customHeight="1" x14ac:dyDescent="0.15">
      <c r="A8" s="269" t="s">
        <v>27</v>
      </c>
      <c r="B8" s="270">
        <v>21624</v>
      </c>
      <c r="C8" s="271">
        <v>4145</v>
      </c>
      <c r="D8" s="272">
        <v>21624</v>
      </c>
      <c r="E8" s="270">
        <v>0</v>
      </c>
      <c r="F8" s="270">
        <v>0</v>
      </c>
      <c r="G8" s="270"/>
      <c r="H8" s="270"/>
      <c r="I8" s="270"/>
      <c r="J8" s="270"/>
      <c r="K8" s="270"/>
    </row>
    <row r="9" spans="1:11" ht="15" customHeight="1" x14ac:dyDescent="0.15">
      <c r="A9" s="269" t="s">
        <v>28</v>
      </c>
      <c r="B9" s="270">
        <v>167844</v>
      </c>
      <c r="C9" s="271">
        <v>21202</v>
      </c>
      <c r="D9" s="306">
        <v>97254</v>
      </c>
      <c r="E9" s="270">
        <v>0</v>
      </c>
      <c r="F9" s="270">
        <v>70590</v>
      </c>
      <c r="G9" s="270"/>
      <c r="H9" s="270"/>
      <c r="I9" s="270"/>
      <c r="J9" s="270"/>
      <c r="K9" s="270"/>
    </row>
    <row r="10" spans="1:11" ht="15" customHeight="1" x14ac:dyDescent="0.15">
      <c r="A10" s="269" t="s">
        <v>29</v>
      </c>
      <c r="B10" s="270">
        <v>135210</v>
      </c>
      <c r="C10" s="271">
        <v>24731</v>
      </c>
      <c r="D10" s="306">
        <v>1192</v>
      </c>
      <c r="E10" s="306">
        <v>79418</v>
      </c>
      <c r="F10" s="306">
        <v>54600</v>
      </c>
      <c r="G10" s="306"/>
      <c r="H10" s="306"/>
      <c r="I10" s="306"/>
      <c r="J10" s="306"/>
      <c r="K10" s="306"/>
    </row>
    <row r="11" spans="1:11" ht="15" customHeight="1" x14ac:dyDescent="0.15">
      <c r="A11" s="269" t="s">
        <v>30</v>
      </c>
      <c r="B11" s="270">
        <v>6451346</v>
      </c>
      <c r="C11" s="271">
        <v>639824</v>
      </c>
      <c r="D11" s="306">
        <v>3738546</v>
      </c>
      <c r="E11" s="306">
        <v>1253314</v>
      </c>
      <c r="F11" s="306">
        <v>1459486</v>
      </c>
      <c r="G11" s="270"/>
      <c r="H11" s="270"/>
      <c r="I11" s="270"/>
      <c r="J11" s="270"/>
      <c r="K11" s="270"/>
    </row>
    <row r="12" spans="1:11" ht="15" customHeight="1" x14ac:dyDescent="0.15">
      <c r="A12" s="329" t="s">
        <v>31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1"/>
    </row>
    <row r="13" spans="1:11" ht="15" customHeight="1" x14ac:dyDescent="0.15">
      <c r="A13" s="269" t="s">
        <v>32</v>
      </c>
      <c r="B13" s="270">
        <v>2052119</v>
      </c>
      <c r="C13" s="271">
        <v>189771</v>
      </c>
      <c r="D13" s="272">
        <v>1777499</v>
      </c>
      <c r="E13" s="270">
        <v>260622</v>
      </c>
      <c r="F13" s="270">
        <v>13998</v>
      </c>
      <c r="G13" s="270"/>
      <c r="H13" s="270"/>
      <c r="I13" s="270"/>
      <c r="J13" s="270"/>
      <c r="K13" s="270"/>
    </row>
    <row r="14" spans="1:11" ht="15" customHeight="1" x14ac:dyDescent="0.15">
      <c r="A14" s="269" t="s">
        <v>33</v>
      </c>
      <c r="B14" s="270">
        <v>8527</v>
      </c>
      <c r="C14" s="271">
        <v>2376</v>
      </c>
      <c r="D14" s="272">
        <v>8527</v>
      </c>
      <c r="E14" s="270">
        <v>0</v>
      </c>
      <c r="F14" s="270">
        <v>0</v>
      </c>
      <c r="G14" s="270"/>
      <c r="H14" s="270"/>
      <c r="I14" s="270"/>
      <c r="J14" s="270"/>
      <c r="K14" s="270"/>
    </row>
    <row r="15" spans="1:11" ht="15" customHeight="1" x14ac:dyDescent="0.15">
      <c r="A15" s="269" t="s">
        <v>34</v>
      </c>
      <c r="B15" s="270">
        <v>0</v>
      </c>
      <c r="C15" s="271">
        <v>0</v>
      </c>
      <c r="D15" s="272">
        <v>0</v>
      </c>
      <c r="E15" s="270">
        <v>0</v>
      </c>
      <c r="F15" s="270">
        <v>0</v>
      </c>
      <c r="G15" s="270"/>
      <c r="H15" s="270"/>
      <c r="I15" s="270"/>
      <c r="J15" s="270"/>
      <c r="K15" s="270"/>
    </row>
    <row r="16" spans="1:11" ht="15" customHeight="1" x14ac:dyDescent="0.15">
      <c r="A16" s="269" t="s">
        <v>35</v>
      </c>
      <c r="B16" s="270">
        <v>334999</v>
      </c>
      <c r="C16" s="271">
        <v>31977</v>
      </c>
      <c r="D16" s="272">
        <v>332264</v>
      </c>
      <c r="E16" s="270">
        <v>2735</v>
      </c>
      <c r="F16" s="270">
        <v>0</v>
      </c>
      <c r="G16" s="270"/>
      <c r="H16" s="270"/>
      <c r="I16" s="270"/>
      <c r="J16" s="270"/>
      <c r="K16" s="270"/>
    </row>
    <row r="17" spans="1:11" ht="15" customHeight="1" x14ac:dyDescent="0.15">
      <c r="A17" s="273" t="s">
        <v>8</v>
      </c>
      <c r="B17" s="270">
        <f>SUM(B6:B16)</f>
        <v>9663498</v>
      </c>
      <c r="C17" s="271">
        <f t="shared" ref="C17:K17" si="0">SUM(C6:C16)</f>
        <v>942144</v>
      </c>
      <c r="D17" s="317">
        <f>SUM(D6:D16)</f>
        <v>6468735</v>
      </c>
      <c r="E17" s="270">
        <f t="shared" si="0"/>
        <v>1596089</v>
      </c>
      <c r="F17" s="270">
        <f t="shared" si="0"/>
        <v>1598674</v>
      </c>
      <c r="G17" s="270">
        <f t="shared" si="0"/>
        <v>0</v>
      </c>
      <c r="H17" s="270">
        <f t="shared" si="0"/>
        <v>0</v>
      </c>
      <c r="I17" s="270">
        <f t="shared" si="0"/>
        <v>0</v>
      </c>
      <c r="J17" s="270">
        <f t="shared" si="0"/>
        <v>0</v>
      </c>
      <c r="K17" s="270">
        <f t="shared" si="0"/>
        <v>0</v>
      </c>
    </row>
    <row r="18" spans="1:11" ht="15" customHeight="1" x14ac:dyDescent="0.15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</row>
  </sheetData>
  <mergeCells count="9">
    <mergeCell ref="A5:K5"/>
    <mergeCell ref="H3:H4"/>
    <mergeCell ref="K3:K4"/>
    <mergeCell ref="A3:A4"/>
    <mergeCell ref="B3:B4"/>
    <mergeCell ref="D3:D4"/>
    <mergeCell ref="E3:E4"/>
    <mergeCell ref="F3:F4"/>
    <mergeCell ref="G3:G4"/>
  </mergeCells>
  <phoneticPr fontId="2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16"/>
  <sheetViews>
    <sheetView showGridLines="0" tabSelected="1" zoomScaleNormal="100" zoomScaleSheetLayoutView="100" workbookViewId="0"/>
  </sheetViews>
  <sheetFormatPr defaultRowHeight="15" customHeight="1" x14ac:dyDescent="0.15"/>
  <cols>
    <col min="1" max="1" width="20.625" style="255" customWidth="1"/>
    <col min="2" max="10" width="12.625" style="255" customWidth="1"/>
    <col min="11" max="11" width="2.625" style="255" customWidth="1"/>
    <col min="12" max="16384" width="9" style="255"/>
  </cols>
  <sheetData>
    <row r="1" spans="1:11" ht="20.100000000000001" customHeight="1" x14ac:dyDescent="0.15">
      <c r="A1" s="285" t="s">
        <v>36</v>
      </c>
      <c r="J1" s="254" t="str">
        <f>有形固定資産の明細!H2</f>
        <v>【関川村_全体会計】</v>
      </c>
    </row>
    <row r="2" spans="1:11" ht="15" customHeight="1" x14ac:dyDescent="0.15">
      <c r="B2" s="275"/>
      <c r="C2" s="275"/>
      <c r="D2" s="275"/>
      <c r="E2" s="275"/>
      <c r="F2" s="275"/>
      <c r="G2" s="275"/>
      <c r="H2" s="275"/>
      <c r="I2" s="276" t="s">
        <v>510</v>
      </c>
      <c r="J2" s="275"/>
      <c r="K2" s="275"/>
    </row>
    <row r="3" spans="1:11" ht="45" customHeight="1" x14ac:dyDescent="0.15">
      <c r="A3" s="542" t="s">
        <v>17</v>
      </c>
      <c r="B3" s="543" t="s">
        <v>37</v>
      </c>
      <c r="C3" s="509" t="s">
        <v>38</v>
      </c>
      <c r="D3" s="509" t="s">
        <v>39</v>
      </c>
      <c r="E3" s="509" t="s">
        <v>40</v>
      </c>
      <c r="F3" s="509" t="s">
        <v>41</v>
      </c>
      <c r="G3" s="509" t="s">
        <v>42</v>
      </c>
      <c r="H3" s="509" t="s">
        <v>43</v>
      </c>
      <c r="I3" s="509" t="s">
        <v>44</v>
      </c>
      <c r="J3" s="286"/>
    </row>
    <row r="4" spans="1:11" ht="15" customHeight="1" x14ac:dyDescent="0.15">
      <c r="A4" s="277">
        <v>9663498</v>
      </c>
      <c r="B4" s="278">
        <v>6998950</v>
      </c>
      <c r="C4" s="279">
        <v>1259494</v>
      </c>
      <c r="D4" s="279">
        <v>1258802</v>
      </c>
      <c r="E4" s="279">
        <v>712</v>
      </c>
      <c r="F4" s="279">
        <v>80601</v>
      </c>
      <c r="G4" s="279">
        <v>0</v>
      </c>
      <c r="H4" s="279">
        <v>64940</v>
      </c>
      <c r="I4" s="280"/>
      <c r="J4" s="281"/>
      <c r="K4" s="244"/>
    </row>
    <row r="5" spans="1:11" ht="15" customHeight="1" x14ac:dyDescent="0.15">
      <c r="A5" s="332"/>
      <c r="B5" s="332"/>
      <c r="C5" s="332"/>
      <c r="D5" s="332"/>
      <c r="E5" s="332"/>
      <c r="F5" s="332"/>
      <c r="G5" s="332"/>
      <c r="H5" s="332"/>
      <c r="I5" s="332"/>
      <c r="J5" s="332"/>
    </row>
    <row r="7" spans="1:11" ht="20.100000000000001" customHeight="1" x14ac:dyDescent="0.15">
      <c r="A7" s="285" t="s">
        <v>45</v>
      </c>
      <c r="J7" s="254" t="str">
        <f>有形固定資産の明細!H2</f>
        <v>【関川村_全体会計】</v>
      </c>
    </row>
    <row r="8" spans="1:11" ht="15" customHeight="1" x14ac:dyDescent="0.15">
      <c r="B8" s="275"/>
      <c r="C8" s="275"/>
      <c r="D8" s="275"/>
      <c r="E8" s="275"/>
      <c r="F8" s="275"/>
      <c r="G8" s="275"/>
      <c r="H8" s="275"/>
      <c r="I8" s="275"/>
      <c r="J8" s="276" t="s">
        <v>512</v>
      </c>
    </row>
    <row r="9" spans="1:11" ht="30" customHeight="1" x14ac:dyDescent="0.15">
      <c r="A9" s="542" t="s">
        <v>17</v>
      </c>
      <c r="B9" s="543" t="s">
        <v>46</v>
      </c>
      <c r="C9" s="509" t="s">
        <v>47</v>
      </c>
      <c r="D9" s="509" t="s">
        <v>48</v>
      </c>
      <c r="E9" s="509" t="s">
        <v>49</v>
      </c>
      <c r="F9" s="509" t="s">
        <v>50</v>
      </c>
      <c r="G9" s="509" t="s">
        <v>51</v>
      </c>
      <c r="H9" s="509" t="s">
        <v>52</v>
      </c>
      <c r="I9" s="509" t="s">
        <v>53</v>
      </c>
      <c r="J9" s="509" t="s">
        <v>54</v>
      </c>
    </row>
    <row r="10" spans="1:11" ht="15" customHeight="1" x14ac:dyDescent="0.15">
      <c r="A10" s="277">
        <v>9663498</v>
      </c>
      <c r="B10" s="278">
        <v>17033</v>
      </c>
      <c r="C10" s="279">
        <v>151415</v>
      </c>
      <c r="D10" s="279">
        <v>188047</v>
      </c>
      <c r="E10" s="279">
        <v>511101</v>
      </c>
      <c r="F10" s="279">
        <v>206186</v>
      </c>
      <c r="G10" s="279">
        <v>3385794</v>
      </c>
      <c r="H10" s="279">
        <v>3170744</v>
      </c>
      <c r="I10" s="279">
        <v>1804182</v>
      </c>
      <c r="J10" s="279">
        <v>228996</v>
      </c>
      <c r="K10" s="282"/>
    </row>
    <row r="11" spans="1:11" ht="15" customHeight="1" x14ac:dyDescent="0.15">
      <c r="A11" s="332"/>
      <c r="B11" s="332"/>
      <c r="C11" s="332"/>
      <c r="D11" s="332"/>
      <c r="E11" s="332"/>
      <c r="F11" s="332"/>
      <c r="G11" s="332"/>
      <c r="H11" s="332"/>
      <c r="I11" s="332"/>
      <c r="J11" s="332"/>
    </row>
    <row r="13" spans="1:11" ht="20.100000000000001" customHeight="1" x14ac:dyDescent="0.15">
      <c r="A13" s="285" t="s">
        <v>55</v>
      </c>
      <c r="B13" s="283"/>
      <c r="C13" s="283"/>
      <c r="D13" s="283"/>
      <c r="E13" s="283"/>
      <c r="F13" s="283"/>
      <c r="G13" s="283"/>
      <c r="J13" s="254" t="str">
        <f>有形固定資産の明細!H2</f>
        <v>【関川村_全体会計】</v>
      </c>
    </row>
    <row r="14" spans="1:11" ht="15" customHeight="1" x14ac:dyDescent="0.15">
      <c r="D14" s="275"/>
      <c r="E14" s="275"/>
      <c r="F14" s="275"/>
      <c r="G14" s="276" t="s">
        <v>510</v>
      </c>
    </row>
    <row r="15" spans="1:11" ht="30" customHeight="1" x14ac:dyDescent="0.15">
      <c r="A15" s="542" t="s">
        <v>56</v>
      </c>
      <c r="B15" s="544" t="s">
        <v>57</v>
      </c>
      <c r="C15" s="545"/>
      <c r="D15" s="545"/>
      <c r="E15" s="545"/>
      <c r="F15" s="545"/>
      <c r="G15" s="546"/>
    </row>
    <row r="16" spans="1:11" ht="15" customHeight="1" x14ac:dyDescent="0.15">
      <c r="A16" s="284"/>
      <c r="B16" s="453" t="s">
        <v>461</v>
      </c>
      <c r="C16" s="454"/>
      <c r="D16" s="454"/>
      <c r="E16" s="454"/>
      <c r="F16" s="454"/>
      <c r="G16" s="455"/>
    </row>
  </sheetData>
  <mergeCells count="2">
    <mergeCell ref="B15:G15"/>
    <mergeCell ref="B16:G16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G19"/>
  <sheetViews>
    <sheetView showGridLines="0" tabSelected="1" zoomScaleNormal="100" zoomScaleSheetLayoutView="100" workbookViewId="0"/>
  </sheetViews>
  <sheetFormatPr defaultRowHeight="15" customHeight="1" x14ac:dyDescent="0.15"/>
  <cols>
    <col min="1" max="1" width="24.625" style="255" customWidth="1"/>
    <col min="2" max="6" width="20.625" style="255" customWidth="1"/>
    <col min="7" max="7" width="2.625" style="255" customWidth="1"/>
    <col min="8" max="16384" width="9" style="255"/>
  </cols>
  <sheetData>
    <row r="1" spans="1:7" ht="15" customHeight="1" x14ac:dyDescent="0.15">
      <c r="A1" s="268" t="s">
        <v>58</v>
      </c>
      <c r="F1" s="316" t="str">
        <f>有形固定資産の明細!H2</f>
        <v>【関川村_全体会計】</v>
      </c>
    </row>
    <row r="2" spans="1:7" ht="15" customHeight="1" x14ac:dyDescent="0.15">
      <c r="F2" s="287" t="s">
        <v>511</v>
      </c>
    </row>
    <row r="3" spans="1:7" ht="15" customHeight="1" x14ac:dyDescent="0.15">
      <c r="A3" s="530" t="s">
        <v>59</v>
      </c>
      <c r="B3" s="530" t="s">
        <v>60</v>
      </c>
      <c r="C3" s="530" t="s">
        <v>61</v>
      </c>
      <c r="D3" s="547" t="s">
        <v>62</v>
      </c>
      <c r="E3" s="548"/>
      <c r="F3" s="530" t="s">
        <v>63</v>
      </c>
      <c r="G3" s="244"/>
    </row>
    <row r="4" spans="1:7" ht="15" customHeight="1" x14ac:dyDescent="0.15">
      <c r="A4" s="536"/>
      <c r="B4" s="536"/>
      <c r="C4" s="536"/>
      <c r="D4" s="549" t="s">
        <v>64</v>
      </c>
      <c r="E4" s="549" t="s">
        <v>65</v>
      </c>
      <c r="F4" s="536"/>
      <c r="G4" s="244"/>
    </row>
    <row r="5" spans="1:7" ht="15" hidden="1" customHeight="1" x14ac:dyDescent="0.15">
      <c r="A5" s="456" t="s">
        <v>89</v>
      </c>
      <c r="B5" s="457"/>
      <c r="C5" s="457"/>
      <c r="D5" s="457"/>
      <c r="E5" s="457"/>
      <c r="F5" s="458"/>
      <c r="G5" s="244"/>
    </row>
    <row r="6" spans="1:7" ht="15" hidden="1" customHeight="1" x14ac:dyDescent="0.15">
      <c r="A6" s="256" t="s">
        <v>90</v>
      </c>
      <c r="B6" s="257" t="s">
        <v>461</v>
      </c>
      <c r="C6" s="257"/>
      <c r="D6" s="257"/>
      <c r="E6" s="257"/>
      <c r="F6" s="258" t="s">
        <v>463</v>
      </c>
      <c r="G6" s="244"/>
    </row>
    <row r="7" spans="1:7" ht="15" customHeight="1" x14ac:dyDescent="0.15">
      <c r="A7" s="256" t="s">
        <v>602</v>
      </c>
      <c r="B7" s="257">
        <v>542</v>
      </c>
      <c r="C7" s="257">
        <v>63</v>
      </c>
      <c r="D7" s="257" t="s">
        <v>96</v>
      </c>
      <c r="E7" s="257">
        <v>192</v>
      </c>
      <c r="F7" s="258">
        <f>B7+C7-E7</f>
        <v>413</v>
      </c>
      <c r="G7" s="244"/>
    </row>
    <row r="8" spans="1:7" ht="15" customHeight="1" x14ac:dyDescent="0.15">
      <c r="A8" s="256" t="s">
        <v>603</v>
      </c>
      <c r="B8" s="257">
        <v>1027</v>
      </c>
      <c r="C8" s="257">
        <v>841</v>
      </c>
      <c r="D8" s="257">
        <v>1017</v>
      </c>
      <c r="E8" s="257" t="s">
        <v>96</v>
      </c>
      <c r="F8" s="258">
        <f>B8+C8-D8</f>
        <v>851</v>
      </c>
      <c r="G8" s="244"/>
    </row>
    <row r="9" spans="1:7" ht="15" customHeight="1" x14ac:dyDescent="0.15">
      <c r="A9" s="256" t="s">
        <v>91</v>
      </c>
      <c r="B9" s="257">
        <v>943716</v>
      </c>
      <c r="C9" s="257" t="s">
        <v>148</v>
      </c>
      <c r="D9" s="257">
        <v>36881</v>
      </c>
      <c r="E9" s="257" t="s">
        <v>464</v>
      </c>
      <c r="F9" s="258">
        <f>B9-D9</f>
        <v>906835</v>
      </c>
      <c r="G9" s="244"/>
    </row>
    <row r="10" spans="1:7" ht="15" hidden="1" customHeight="1" x14ac:dyDescent="0.15">
      <c r="A10" s="256" t="s">
        <v>92</v>
      </c>
      <c r="B10" s="257" t="s">
        <v>461</v>
      </c>
      <c r="C10" s="257"/>
      <c r="D10" s="257"/>
      <c r="E10" s="257"/>
      <c r="F10" s="258" t="s">
        <v>463</v>
      </c>
      <c r="G10" s="244"/>
    </row>
    <row r="11" spans="1:7" ht="15" customHeight="1" x14ac:dyDescent="0.15">
      <c r="A11" s="256" t="s">
        <v>93</v>
      </c>
      <c r="B11" s="257">
        <v>54912</v>
      </c>
      <c r="C11" s="257">
        <v>58364</v>
      </c>
      <c r="D11" s="257">
        <f>B11</f>
        <v>54912</v>
      </c>
      <c r="E11" s="257" t="s">
        <v>468</v>
      </c>
      <c r="F11" s="258">
        <f>B11+C11-D11</f>
        <v>58364</v>
      </c>
      <c r="G11" s="244"/>
    </row>
    <row r="12" spans="1:7" ht="15" customHeight="1" x14ac:dyDescent="0.15">
      <c r="A12" s="240" t="s">
        <v>5</v>
      </c>
      <c r="B12" s="258">
        <f>SUM(B7:B11)</f>
        <v>1000197</v>
      </c>
      <c r="C12" s="258">
        <f>C7+C8+C11</f>
        <v>59268</v>
      </c>
      <c r="D12" s="258">
        <f>D8+D9+D11</f>
        <v>92810</v>
      </c>
      <c r="E12" s="258">
        <f>E7</f>
        <v>192</v>
      </c>
      <c r="F12" s="258">
        <f>SUM(F7:F11)</f>
        <v>966463</v>
      </c>
      <c r="G12" s="244"/>
    </row>
    <row r="14" spans="1:7" ht="15" customHeight="1" x14ac:dyDescent="0.15">
      <c r="B14" s="283"/>
    </row>
    <row r="19" spans="5:5" ht="15" customHeight="1" x14ac:dyDescent="0.15">
      <c r="E19" s="283"/>
    </row>
  </sheetData>
  <mergeCells count="6">
    <mergeCell ref="A5:F5"/>
    <mergeCell ref="A3:A4"/>
    <mergeCell ref="B3:B4"/>
    <mergeCell ref="C3:C4"/>
    <mergeCell ref="D3:E3"/>
    <mergeCell ref="F3:F4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2">
    <pageSetUpPr fitToPage="1"/>
  </sheetPr>
  <dimension ref="A1:F14"/>
  <sheetViews>
    <sheetView showGridLines="0" tabSelected="1" zoomScale="85" zoomScaleNormal="85" zoomScaleSheetLayoutView="100" workbookViewId="0"/>
  </sheetViews>
  <sheetFormatPr defaultRowHeight="15" customHeight="1" x14ac:dyDescent="0.15"/>
  <cols>
    <col min="1" max="1" width="16.625" style="288" customWidth="1"/>
    <col min="2" max="2" width="12.25" style="288" customWidth="1"/>
    <col min="3" max="3" width="39.25" style="288" customWidth="1"/>
    <col min="4" max="4" width="18.625" style="288" customWidth="1"/>
    <col min="5" max="5" width="11.75" style="288" bestFit="1" customWidth="1"/>
    <col min="6" max="6" width="24.875" style="288" customWidth="1"/>
    <col min="7" max="7" width="1" style="288" customWidth="1"/>
    <col min="8" max="8" width="2.625" style="288" customWidth="1"/>
    <col min="9" max="16384" width="9" style="288"/>
  </cols>
  <sheetData>
    <row r="1" spans="1:6" ht="20.100000000000001" customHeight="1" x14ac:dyDescent="0.15">
      <c r="A1" s="295" t="s">
        <v>98</v>
      </c>
    </row>
    <row r="2" spans="1:6" ht="20.100000000000001" customHeight="1" x14ac:dyDescent="0.15">
      <c r="A2" s="295" t="s">
        <v>99</v>
      </c>
      <c r="B2" s="289"/>
      <c r="C2" s="289"/>
      <c r="F2" s="341" t="s">
        <v>513</v>
      </c>
    </row>
    <row r="3" spans="1:6" ht="15" customHeight="1" x14ac:dyDescent="0.15">
      <c r="A3" s="550" t="s">
        <v>100</v>
      </c>
      <c r="B3" s="550"/>
      <c r="C3" s="551" t="s">
        <v>101</v>
      </c>
      <c r="D3" s="551" t="s">
        <v>102</v>
      </c>
      <c r="E3" s="552" t="s">
        <v>103</v>
      </c>
      <c r="F3" s="551" t="s">
        <v>104</v>
      </c>
    </row>
    <row r="4" spans="1:6" ht="15" customHeight="1" x14ac:dyDescent="0.15">
      <c r="A4" s="459" t="s">
        <v>97</v>
      </c>
      <c r="B4" s="460"/>
      <c r="C4" s="290" t="s">
        <v>666</v>
      </c>
      <c r="D4" s="347" t="s">
        <v>672</v>
      </c>
      <c r="E4" s="342">
        <v>50000</v>
      </c>
      <c r="F4" s="348" t="s">
        <v>676</v>
      </c>
    </row>
    <row r="5" spans="1:6" ht="27.75" customHeight="1" x14ac:dyDescent="0.15">
      <c r="A5" s="461"/>
      <c r="B5" s="462"/>
      <c r="C5" s="290" t="s">
        <v>667</v>
      </c>
      <c r="D5" s="347" t="s">
        <v>673</v>
      </c>
      <c r="E5" s="342">
        <v>1374</v>
      </c>
      <c r="F5" s="349" t="s">
        <v>677</v>
      </c>
    </row>
    <row r="6" spans="1:6" ht="27.75" customHeight="1" x14ac:dyDescent="0.15">
      <c r="A6" s="461"/>
      <c r="B6" s="462"/>
      <c r="C6" s="290" t="s">
        <v>668</v>
      </c>
      <c r="D6" s="347" t="s">
        <v>674</v>
      </c>
      <c r="E6" s="342">
        <v>140000</v>
      </c>
      <c r="F6" s="349" t="s">
        <v>678</v>
      </c>
    </row>
    <row r="7" spans="1:6" ht="27.75" customHeight="1" x14ac:dyDescent="0.15">
      <c r="A7" s="461"/>
      <c r="B7" s="462"/>
      <c r="C7" s="290" t="s">
        <v>669</v>
      </c>
      <c r="D7" s="347" t="s">
        <v>674</v>
      </c>
      <c r="E7" s="342">
        <v>11000</v>
      </c>
      <c r="F7" s="349" t="s">
        <v>678</v>
      </c>
    </row>
    <row r="8" spans="1:6" ht="27.75" customHeight="1" x14ac:dyDescent="0.15">
      <c r="A8" s="461"/>
      <c r="B8" s="462"/>
      <c r="C8" s="290" t="s">
        <v>670</v>
      </c>
      <c r="D8" s="347" t="s">
        <v>675</v>
      </c>
      <c r="E8" s="342">
        <v>9500</v>
      </c>
      <c r="F8" s="349" t="s">
        <v>679</v>
      </c>
    </row>
    <row r="9" spans="1:6" ht="27.75" customHeight="1" x14ac:dyDescent="0.15">
      <c r="A9" s="461"/>
      <c r="B9" s="462"/>
      <c r="C9" s="290" t="s">
        <v>671</v>
      </c>
      <c r="D9" s="347" t="s">
        <v>674</v>
      </c>
      <c r="E9" s="342">
        <v>3999</v>
      </c>
      <c r="F9" s="349" t="s">
        <v>671</v>
      </c>
    </row>
    <row r="10" spans="1:6" ht="15" customHeight="1" x14ac:dyDescent="0.15">
      <c r="A10" s="463"/>
      <c r="B10" s="462"/>
      <c r="C10" s="291" t="s">
        <v>105</v>
      </c>
      <c r="D10" s="347"/>
      <c r="E10" s="343">
        <f>SUM(E4:E9)</f>
        <v>215873</v>
      </c>
      <c r="F10" s="294"/>
    </row>
    <row r="11" spans="1:6" ht="27" customHeight="1" x14ac:dyDescent="0.15">
      <c r="A11" s="466" t="s">
        <v>110</v>
      </c>
      <c r="B11" s="467"/>
      <c r="C11" s="292" t="s">
        <v>680</v>
      </c>
      <c r="D11" s="347" t="s">
        <v>681</v>
      </c>
      <c r="E11" s="342">
        <v>950</v>
      </c>
      <c r="F11" s="349" t="s">
        <v>682</v>
      </c>
    </row>
    <row r="12" spans="1:6" ht="21" customHeight="1" x14ac:dyDescent="0.15">
      <c r="A12" s="468"/>
      <c r="B12" s="469"/>
      <c r="C12" s="292" t="s">
        <v>589</v>
      </c>
      <c r="D12" s="345"/>
      <c r="E12" s="342">
        <v>1914789</v>
      </c>
      <c r="F12" s="350"/>
    </row>
    <row r="13" spans="1:6" ht="15" customHeight="1" x14ac:dyDescent="0.15">
      <c r="A13" s="470"/>
      <c r="B13" s="471"/>
      <c r="C13" s="293" t="s">
        <v>105</v>
      </c>
      <c r="D13" s="344"/>
      <c r="E13" s="343">
        <f>SUM(E11:E12)</f>
        <v>1915739</v>
      </c>
      <c r="F13" s="294"/>
    </row>
    <row r="14" spans="1:6" ht="15" customHeight="1" x14ac:dyDescent="0.15">
      <c r="A14" s="464" t="s">
        <v>106</v>
      </c>
      <c r="B14" s="465"/>
      <c r="C14" s="294"/>
      <c r="D14" s="344"/>
      <c r="E14" s="343">
        <f>E13+E10</f>
        <v>2131612</v>
      </c>
      <c r="F14" s="294"/>
    </row>
  </sheetData>
  <mergeCells count="4">
    <mergeCell ref="A3:B3"/>
    <mergeCell ref="A4:B10"/>
    <mergeCell ref="A14:B14"/>
    <mergeCell ref="A11:B13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I40"/>
  <sheetViews>
    <sheetView showGridLines="0" tabSelected="1" zoomScaleNormal="100" zoomScaleSheetLayoutView="100" workbookViewId="0"/>
  </sheetViews>
  <sheetFormatPr defaultRowHeight="15" customHeight="1" x14ac:dyDescent="0.15"/>
  <cols>
    <col min="1" max="1" width="30.625" style="255" customWidth="1"/>
    <col min="2" max="2" width="24.625" style="255" customWidth="1"/>
    <col min="3" max="5" width="20.625" style="255" customWidth="1"/>
    <col min="6" max="6" width="2.625" style="255" customWidth="1"/>
    <col min="7" max="7" width="13.125" style="255" bestFit="1" customWidth="1"/>
    <col min="8" max="16384" width="9" style="255"/>
  </cols>
  <sheetData>
    <row r="1" spans="1:7" ht="20.100000000000001" customHeight="1" x14ac:dyDescent="0.15">
      <c r="A1" s="297" t="s">
        <v>68</v>
      </c>
      <c r="B1" s="297"/>
      <c r="C1" s="297"/>
      <c r="D1" s="297"/>
      <c r="E1" s="316" t="str">
        <f>有形固定資産の明細!H2</f>
        <v>【関川村_全体会計】</v>
      </c>
    </row>
    <row r="2" spans="1:7" ht="20.100000000000001" customHeight="1" x14ac:dyDescent="0.15">
      <c r="A2" s="297" t="s">
        <v>69</v>
      </c>
      <c r="B2" s="285"/>
      <c r="C2" s="285"/>
      <c r="D2" s="285"/>
      <c r="E2" s="287" t="s">
        <v>514</v>
      </c>
    </row>
    <row r="3" spans="1:7" ht="15" customHeight="1" x14ac:dyDescent="0.15">
      <c r="A3" s="553" t="s">
        <v>70</v>
      </c>
      <c r="B3" s="553" t="s">
        <v>59</v>
      </c>
      <c r="C3" s="554" t="s">
        <v>71</v>
      </c>
      <c r="D3" s="554"/>
      <c r="E3" s="555" t="s">
        <v>0</v>
      </c>
    </row>
    <row r="4" spans="1:7" ht="15" customHeight="1" x14ac:dyDescent="0.15">
      <c r="A4" s="476" t="s">
        <v>462</v>
      </c>
      <c r="B4" s="478" t="s">
        <v>6</v>
      </c>
      <c r="C4" s="351" t="s">
        <v>683</v>
      </c>
      <c r="D4" s="352"/>
      <c r="E4" s="296">
        <v>679484</v>
      </c>
      <c r="G4" s="332"/>
    </row>
    <row r="5" spans="1:7" ht="15" customHeight="1" x14ac:dyDescent="0.15">
      <c r="A5" s="476"/>
      <c r="B5" s="478"/>
      <c r="C5" s="351" t="s">
        <v>684</v>
      </c>
      <c r="D5" s="352"/>
      <c r="E5" s="296">
        <v>81166</v>
      </c>
      <c r="G5" s="332"/>
    </row>
    <row r="6" spans="1:7" ht="15" customHeight="1" x14ac:dyDescent="0.15">
      <c r="A6" s="476"/>
      <c r="B6" s="478"/>
      <c r="C6" s="351" t="s">
        <v>685</v>
      </c>
      <c r="D6" s="352"/>
      <c r="E6" s="296">
        <v>340</v>
      </c>
      <c r="G6" s="332"/>
    </row>
    <row r="7" spans="1:7" ht="15" customHeight="1" x14ac:dyDescent="0.15">
      <c r="A7" s="476"/>
      <c r="B7" s="478"/>
      <c r="C7" s="351" t="s">
        <v>591</v>
      </c>
      <c r="D7" s="352"/>
      <c r="E7" s="296">
        <v>1755</v>
      </c>
      <c r="G7" s="332"/>
    </row>
    <row r="8" spans="1:7" ht="15" customHeight="1" x14ac:dyDescent="0.15">
      <c r="A8" s="476"/>
      <c r="B8" s="478"/>
      <c r="C8" s="351" t="s">
        <v>592</v>
      </c>
      <c r="D8" s="352"/>
      <c r="E8" s="296">
        <v>954</v>
      </c>
      <c r="G8" s="332"/>
    </row>
    <row r="9" spans="1:7" ht="15" customHeight="1" x14ac:dyDescent="0.15">
      <c r="A9" s="476"/>
      <c r="B9" s="478"/>
      <c r="C9" s="353" t="s">
        <v>593</v>
      </c>
      <c r="D9" s="354"/>
      <c r="E9" s="296">
        <v>98597</v>
      </c>
      <c r="G9" s="332"/>
    </row>
    <row r="10" spans="1:7" ht="15" customHeight="1" x14ac:dyDescent="0.15">
      <c r="A10" s="476"/>
      <c r="B10" s="478"/>
      <c r="C10" s="351" t="s">
        <v>594</v>
      </c>
      <c r="D10" s="352"/>
      <c r="E10" s="296">
        <v>10149</v>
      </c>
      <c r="G10" s="332"/>
    </row>
    <row r="11" spans="1:7" ht="15" customHeight="1" x14ac:dyDescent="0.15">
      <c r="A11" s="476"/>
      <c r="B11" s="478"/>
      <c r="C11" s="351" t="s">
        <v>598</v>
      </c>
      <c r="D11" s="352"/>
      <c r="E11" s="296">
        <v>2695</v>
      </c>
      <c r="G11" s="332"/>
    </row>
    <row r="12" spans="1:7" ht="15" customHeight="1" x14ac:dyDescent="0.15">
      <c r="A12" s="476"/>
      <c r="B12" s="478"/>
      <c r="C12" s="351" t="s">
        <v>595</v>
      </c>
      <c r="D12" s="352"/>
      <c r="E12" s="296">
        <v>17080</v>
      </c>
      <c r="G12" s="332"/>
    </row>
    <row r="13" spans="1:7" ht="15" customHeight="1" x14ac:dyDescent="0.15">
      <c r="A13" s="476"/>
      <c r="B13" s="478"/>
      <c r="C13" s="351" t="s">
        <v>596</v>
      </c>
      <c r="D13" s="352"/>
      <c r="E13" s="296">
        <v>2318439</v>
      </c>
      <c r="G13" s="332"/>
    </row>
    <row r="14" spans="1:7" ht="15" customHeight="1" x14ac:dyDescent="0.15">
      <c r="A14" s="476"/>
      <c r="B14" s="478"/>
      <c r="C14" s="351" t="s">
        <v>597</v>
      </c>
      <c r="D14" s="352"/>
      <c r="E14" s="296">
        <v>781</v>
      </c>
      <c r="G14" s="332"/>
    </row>
    <row r="15" spans="1:7" ht="15" customHeight="1" x14ac:dyDescent="0.15">
      <c r="A15" s="476"/>
      <c r="B15" s="478"/>
      <c r="C15" s="351" t="s">
        <v>605</v>
      </c>
      <c r="D15" s="352"/>
      <c r="E15" s="296">
        <v>17335</v>
      </c>
      <c r="G15" s="332"/>
    </row>
    <row r="16" spans="1:7" ht="15" customHeight="1" x14ac:dyDescent="0.15">
      <c r="A16" s="476"/>
      <c r="B16" s="478"/>
      <c r="C16" s="351" t="s">
        <v>604</v>
      </c>
      <c r="D16" s="352"/>
      <c r="E16" s="296">
        <v>16517</v>
      </c>
      <c r="G16" s="332"/>
    </row>
    <row r="17" spans="1:7" ht="15" customHeight="1" x14ac:dyDescent="0.15">
      <c r="A17" s="476"/>
      <c r="B17" s="478"/>
      <c r="C17" s="351" t="s">
        <v>589</v>
      </c>
      <c r="D17" s="352"/>
      <c r="E17" s="296">
        <v>236028</v>
      </c>
    </row>
    <row r="18" spans="1:7" ht="15" customHeight="1" x14ac:dyDescent="0.15">
      <c r="A18" s="476"/>
      <c r="B18" s="479"/>
      <c r="C18" s="472" t="s">
        <v>472</v>
      </c>
      <c r="D18" s="474"/>
      <c r="E18" s="296">
        <f>SUM(E4:E17)</f>
        <v>3481320</v>
      </c>
    </row>
    <row r="19" spans="1:7" ht="15" customHeight="1" x14ac:dyDescent="0.15">
      <c r="A19" s="476"/>
      <c r="B19" s="480" t="s">
        <v>471</v>
      </c>
      <c r="C19" s="481" t="s">
        <v>469</v>
      </c>
      <c r="D19" s="298" t="s">
        <v>599</v>
      </c>
      <c r="E19" s="334">
        <v>94482</v>
      </c>
      <c r="G19" s="332"/>
    </row>
    <row r="20" spans="1:7" ht="15" customHeight="1" x14ac:dyDescent="0.15">
      <c r="A20" s="476"/>
      <c r="B20" s="478"/>
      <c r="C20" s="482"/>
      <c r="D20" s="298" t="s">
        <v>600</v>
      </c>
      <c r="E20" s="334">
        <v>4900</v>
      </c>
      <c r="G20" s="332"/>
    </row>
    <row r="21" spans="1:7" ht="15" customHeight="1" x14ac:dyDescent="0.15">
      <c r="A21" s="476"/>
      <c r="B21" s="478"/>
      <c r="C21" s="483"/>
      <c r="D21" s="333" t="s">
        <v>601</v>
      </c>
      <c r="E21" s="334">
        <f>SUM(E19:E20)</f>
        <v>99382</v>
      </c>
    </row>
    <row r="22" spans="1:7" ht="15" customHeight="1" x14ac:dyDescent="0.15">
      <c r="A22" s="476"/>
      <c r="B22" s="478"/>
      <c r="C22" s="481" t="s">
        <v>470</v>
      </c>
      <c r="D22" s="298" t="s">
        <v>599</v>
      </c>
      <c r="E22" s="335">
        <v>170643</v>
      </c>
      <c r="G22" s="332"/>
    </row>
    <row r="23" spans="1:7" ht="15" customHeight="1" x14ac:dyDescent="0.15">
      <c r="A23" s="476"/>
      <c r="B23" s="478"/>
      <c r="C23" s="482"/>
      <c r="D23" s="298" t="s">
        <v>600</v>
      </c>
      <c r="E23" s="335">
        <v>257752</v>
      </c>
      <c r="G23" s="332"/>
    </row>
    <row r="24" spans="1:7" ht="15" customHeight="1" x14ac:dyDescent="0.15">
      <c r="A24" s="476"/>
      <c r="B24" s="478"/>
      <c r="C24" s="483"/>
      <c r="D24" s="333" t="s">
        <v>601</v>
      </c>
      <c r="E24" s="334">
        <f>SUM(E22:E23)</f>
        <v>428395</v>
      </c>
    </row>
    <row r="25" spans="1:7" ht="15" customHeight="1" x14ac:dyDescent="0.15">
      <c r="A25" s="476"/>
      <c r="B25" s="479"/>
      <c r="C25" s="472" t="s">
        <v>72</v>
      </c>
      <c r="D25" s="474"/>
      <c r="E25" s="335">
        <f>E21+E24</f>
        <v>527777</v>
      </c>
    </row>
    <row r="26" spans="1:7" ht="15" customHeight="1" x14ac:dyDescent="0.15">
      <c r="A26" s="477"/>
      <c r="B26" s="472" t="s">
        <v>5</v>
      </c>
      <c r="C26" s="473"/>
      <c r="D26" s="474"/>
      <c r="E26" s="335">
        <f>E18+E25</f>
        <v>4009097</v>
      </c>
      <c r="G26" s="332"/>
    </row>
    <row r="27" spans="1:7" ht="15" customHeight="1" x14ac:dyDescent="0.15">
      <c r="A27" s="475" t="s">
        <v>590</v>
      </c>
      <c r="B27" s="478" t="s">
        <v>6</v>
      </c>
      <c r="C27" s="355" t="s">
        <v>686</v>
      </c>
      <c r="D27" s="356"/>
      <c r="E27" s="296">
        <v>87163</v>
      </c>
      <c r="G27" s="332"/>
    </row>
    <row r="28" spans="1:7" ht="15" customHeight="1" x14ac:dyDescent="0.15">
      <c r="A28" s="476"/>
      <c r="B28" s="478"/>
      <c r="C28" s="355" t="s">
        <v>687</v>
      </c>
      <c r="D28" s="346"/>
      <c r="E28" s="296">
        <v>176087</v>
      </c>
      <c r="G28" s="332"/>
    </row>
    <row r="29" spans="1:7" ht="15" customHeight="1" x14ac:dyDescent="0.15">
      <c r="A29" s="476"/>
      <c r="B29" s="478"/>
      <c r="C29" s="355" t="s">
        <v>688</v>
      </c>
      <c r="D29" s="356"/>
      <c r="E29" s="296">
        <v>39024</v>
      </c>
      <c r="G29" s="332"/>
    </row>
    <row r="30" spans="1:7" ht="15" customHeight="1" x14ac:dyDescent="0.15">
      <c r="A30" s="476"/>
      <c r="B30" s="478"/>
      <c r="C30" s="355" t="s">
        <v>689</v>
      </c>
      <c r="D30" s="346"/>
      <c r="E30" s="296">
        <v>1998</v>
      </c>
      <c r="G30" s="332"/>
    </row>
    <row r="31" spans="1:7" ht="15" customHeight="1" x14ac:dyDescent="0.15">
      <c r="A31" s="476"/>
      <c r="B31" s="478"/>
      <c r="C31" s="355" t="s">
        <v>691</v>
      </c>
      <c r="D31" s="346"/>
      <c r="E31" s="296">
        <v>19387</v>
      </c>
      <c r="G31" s="332"/>
    </row>
    <row r="32" spans="1:7" ht="15" customHeight="1" x14ac:dyDescent="0.15">
      <c r="A32" s="476"/>
      <c r="B32" s="479"/>
      <c r="C32" s="472" t="s">
        <v>472</v>
      </c>
      <c r="D32" s="474"/>
      <c r="E32" s="296">
        <f>SUM(E27:E31)</f>
        <v>323659</v>
      </c>
    </row>
    <row r="33" spans="1:9" ht="15" customHeight="1" x14ac:dyDescent="0.15">
      <c r="A33" s="476"/>
      <c r="B33" s="480" t="s">
        <v>107</v>
      </c>
      <c r="C33" s="481" t="s">
        <v>469</v>
      </c>
      <c r="D33" s="298" t="s">
        <v>599</v>
      </c>
      <c r="E33" s="334">
        <v>16250</v>
      </c>
      <c r="G33" s="332"/>
    </row>
    <row r="34" spans="1:9" ht="15" customHeight="1" x14ac:dyDescent="0.15">
      <c r="A34" s="476"/>
      <c r="B34" s="478"/>
      <c r="C34" s="482"/>
      <c r="D34" s="298" t="s">
        <v>600</v>
      </c>
      <c r="E34" s="334">
        <v>5773</v>
      </c>
      <c r="G34" s="332"/>
    </row>
    <row r="35" spans="1:9" ht="15" customHeight="1" x14ac:dyDescent="0.15">
      <c r="A35" s="476"/>
      <c r="B35" s="478"/>
      <c r="C35" s="483"/>
      <c r="D35" s="333" t="s">
        <v>601</v>
      </c>
      <c r="E35" s="334">
        <f>SUM(E33:E34)</f>
        <v>22023</v>
      </c>
    </row>
    <row r="36" spans="1:9" ht="15" customHeight="1" x14ac:dyDescent="0.15">
      <c r="A36" s="476"/>
      <c r="B36" s="478"/>
      <c r="C36" s="481" t="s">
        <v>470</v>
      </c>
      <c r="D36" s="298" t="s">
        <v>599</v>
      </c>
      <c r="E36" s="335">
        <v>259370</v>
      </c>
      <c r="G36" s="332"/>
      <c r="H36" s="332"/>
      <c r="I36" s="332"/>
    </row>
    <row r="37" spans="1:9" ht="15" customHeight="1" x14ac:dyDescent="0.15">
      <c r="A37" s="476"/>
      <c r="B37" s="478"/>
      <c r="C37" s="482"/>
      <c r="D37" s="298" t="s">
        <v>600</v>
      </c>
      <c r="E37" s="335">
        <v>573904</v>
      </c>
      <c r="G37" s="332"/>
      <c r="H37" s="332"/>
      <c r="I37" s="332"/>
    </row>
    <row r="38" spans="1:9" ht="15" customHeight="1" x14ac:dyDescent="0.15">
      <c r="A38" s="476"/>
      <c r="B38" s="478"/>
      <c r="C38" s="483"/>
      <c r="D38" s="333" t="s">
        <v>601</v>
      </c>
      <c r="E38" s="334">
        <f>SUM(E36:E37)</f>
        <v>833274</v>
      </c>
    </row>
    <row r="39" spans="1:9" ht="15" customHeight="1" x14ac:dyDescent="0.15">
      <c r="A39" s="476"/>
      <c r="B39" s="479"/>
      <c r="C39" s="472" t="s">
        <v>72</v>
      </c>
      <c r="D39" s="474"/>
      <c r="E39" s="335">
        <f>E35+E38</f>
        <v>855297</v>
      </c>
    </row>
    <row r="40" spans="1:9" ht="15" customHeight="1" x14ac:dyDescent="0.15">
      <c r="A40" s="477"/>
      <c r="B40" s="472" t="s">
        <v>5</v>
      </c>
      <c r="C40" s="473"/>
      <c r="D40" s="474"/>
      <c r="E40" s="335">
        <f>E32+E39</f>
        <v>1178956</v>
      </c>
    </row>
  </sheetData>
  <mergeCells count="16">
    <mergeCell ref="A4:A26"/>
    <mergeCell ref="B4:B18"/>
    <mergeCell ref="C18:D18"/>
    <mergeCell ref="C25:D25"/>
    <mergeCell ref="B26:D26"/>
    <mergeCell ref="B19:B25"/>
    <mergeCell ref="C19:C21"/>
    <mergeCell ref="C22:C24"/>
    <mergeCell ref="B40:D40"/>
    <mergeCell ref="A27:A40"/>
    <mergeCell ref="B27:B32"/>
    <mergeCell ref="C32:D32"/>
    <mergeCell ref="B33:B39"/>
    <mergeCell ref="C33:C35"/>
    <mergeCell ref="C36:C38"/>
    <mergeCell ref="C39:D39"/>
  </mergeCells>
  <phoneticPr fontId="2"/>
  <pageMargins left="0.39370078740157483" right="0.39370078740157483" top="0.39370078740157483" bottom="0.39370078740157483" header="0.19685039370078741" footer="0.19685039370078741"/>
  <pageSetup paperSize="9" scale="97" orientation="landscape" r:id="rId1"/>
  <headerFoot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G15"/>
  <sheetViews>
    <sheetView tabSelected="1" view="pageBreakPreview" zoomScaleNormal="100" zoomScaleSheetLayoutView="100" workbookViewId="0"/>
  </sheetViews>
  <sheetFormatPr defaultRowHeight="15" customHeight="1" x14ac:dyDescent="0.15"/>
  <cols>
    <col min="1" max="1" width="26.625" style="246" customWidth="1"/>
    <col min="2" max="6" width="20.625" style="250" customWidth="1"/>
    <col min="7" max="7" width="2.625" style="250" customWidth="1"/>
    <col min="8" max="16384" width="9" style="239"/>
  </cols>
  <sheetData>
    <row r="1" spans="1:7" ht="20.100000000000001" customHeight="1" x14ac:dyDescent="0.15">
      <c r="A1" s="485" t="s">
        <v>73</v>
      </c>
      <c r="B1" s="486"/>
      <c r="C1" s="486"/>
      <c r="F1" s="316" t="str">
        <f>有形固定資産の明細!H2</f>
        <v>【関川村_全体会計】</v>
      </c>
    </row>
    <row r="2" spans="1:7" s="246" customFormat="1" ht="15" customHeight="1" x14ac:dyDescent="0.15">
      <c r="D2" s="487" t="s">
        <v>511</v>
      </c>
      <c r="E2" s="487"/>
      <c r="F2" s="487"/>
      <c r="G2" s="250"/>
    </row>
    <row r="3" spans="1:7" s="246" customFormat="1" ht="15" customHeight="1" x14ac:dyDescent="0.15">
      <c r="A3" s="556" t="s">
        <v>7</v>
      </c>
      <c r="B3" s="557" t="s">
        <v>66</v>
      </c>
      <c r="C3" s="558" t="s">
        <v>74</v>
      </c>
      <c r="D3" s="557"/>
      <c r="E3" s="557"/>
      <c r="F3" s="557"/>
      <c r="G3" s="250"/>
    </row>
    <row r="4" spans="1:7" s="242" customFormat="1" ht="15" customHeight="1" x14ac:dyDescent="0.15">
      <c r="A4" s="556"/>
      <c r="B4" s="557"/>
      <c r="C4" s="559" t="s">
        <v>75</v>
      </c>
      <c r="D4" s="560" t="s">
        <v>76</v>
      </c>
      <c r="E4" s="560" t="s">
        <v>77</v>
      </c>
      <c r="F4" s="560" t="s">
        <v>78</v>
      </c>
      <c r="G4" s="243"/>
    </row>
    <row r="5" spans="1:7" s="246" customFormat="1" ht="15" customHeight="1" x14ac:dyDescent="0.15">
      <c r="A5" s="299" t="s">
        <v>79</v>
      </c>
      <c r="B5" s="304">
        <v>-6168080</v>
      </c>
      <c r="C5" s="305">
        <f>1383072-C6</f>
        <v>1260589</v>
      </c>
      <c r="D5" s="279">
        <v>684600</v>
      </c>
      <c r="E5" s="279">
        <f>B5-(C5+D5+F5)</f>
        <v>-6423598</v>
      </c>
      <c r="F5" s="279">
        <f>-1723405+129+176+36881-3452</f>
        <v>-1689671</v>
      </c>
      <c r="G5" s="250"/>
    </row>
    <row r="6" spans="1:7" s="246" customFormat="1" ht="15" customHeight="1" x14ac:dyDescent="0.15">
      <c r="A6" s="299" t="s">
        <v>80</v>
      </c>
      <c r="B6" s="305">
        <v>298369</v>
      </c>
      <c r="C6" s="305">
        <v>122483</v>
      </c>
      <c r="D6" s="305"/>
      <c r="E6" s="305">
        <f>B6-C6-D6</f>
        <v>175886</v>
      </c>
      <c r="F6" s="301"/>
      <c r="G6" s="250"/>
    </row>
    <row r="7" spans="1:7" s="246" customFormat="1" ht="15" customHeight="1" x14ac:dyDescent="0.15">
      <c r="A7" s="299" t="s">
        <v>81</v>
      </c>
      <c r="B7" s="304">
        <v>280184</v>
      </c>
      <c r="C7" s="305"/>
      <c r="D7" s="301"/>
      <c r="E7" s="279">
        <f>B7</f>
        <v>280184</v>
      </c>
      <c r="F7" s="301"/>
      <c r="G7" s="250"/>
    </row>
    <row r="8" spans="1:7" s="246" customFormat="1" ht="15" customHeight="1" x14ac:dyDescent="0.15">
      <c r="A8" s="299" t="s">
        <v>65</v>
      </c>
      <c r="B8" s="304">
        <v>-7900</v>
      </c>
      <c r="C8" s="305"/>
      <c r="D8" s="301"/>
      <c r="E8" s="301"/>
      <c r="F8" s="301">
        <f>B8</f>
        <v>-7900</v>
      </c>
      <c r="G8" s="250"/>
    </row>
    <row r="9" spans="1:7" s="246" customFormat="1" ht="15" customHeight="1" x14ac:dyDescent="0.15">
      <c r="A9" s="266" t="s">
        <v>8</v>
      </c>
      <c r="B9" s="304">
        <f>SUM(B5:B8)</f>
        <v>-5597427</v>
      </c>
      <c r="C9" s="304">
        <f t="shared" ref="C9:F9" si="0">SUM(C5:C8)</f>
        <v>1383072</v>
      </c>
      <c r="D9" s="304">
        <f t="shared" si="0"/>
        <v>684600</v>
      </c>
      <c r="E9" s="304">
        <f>SUM(E5:E8)</f>
        <v>-5967528</v>
      </c>
      <c r="F9" s="304">
        <f t="shared" si="0"/>
        <v>-1697571</v>
      </c>
      <c r="G9" s="250"/>
    </row>
    <row r="10" spans="1:7" s="247" customFormat="1" ht="15" customHeight="1" x14ac:dyDescent="0.15">
      <c r="B10" s="250"/>
      <c r="C10" s="250"/>
      <c r="D10" s="250"/>
      <c r="E10" s="250"/>
      <c r="F10" s="250"/>
      <c r="G10" s="250"/>
    </row>
    <row r="11" spans="1:7" s="247" customFormat="1" ht="15" customHeight="1" x14ac:dyDescent="0.15">
      <c r="B11" s="250"/>
      <c r="C11" s="250"/>
      <c r="D11" s="250"/>
      <c r="E11" s="250"/>
      <c r="F11" s="250"/>
      <c r="G11" s="250"/>
    </row>
    <row r="12" spans="1:7" ht="15" customHeight="1" x14ac:dyDescent="0.15">
      <c r="A12" s="484"/>
      <c r="B12" s="484"/>
      <c r="C12" s="484"/>
      <c r="D12" s="484"/>
      <c r="E12" s="484"/>
      <c r="F12" s="484"/>
    </row>
    <row r="13" spans="1:7" ht="15" customHeight="1" x14ac:dyDescent="0.15">
      <c r="A13" s="248"/>
      <c r="B13" s="251"/>
      <c r="C13" s="251"/>
      <c r="D13" s="251"/>
      <c r="E13" s="251"/>
      <c r="F13" s="251"/>
    </row>
    <row r="14" spans="1:7" ht="15" customHeight="1" x14ac:dyDescent="0.15">
      <c r="A14" s="249"/>
      <c r="B14" s="251"/>
      <c r="C14" s="251"/>
      <c r="D14" s="251"/>
      <c r="E14" s="251"/>
      <c r="F14" s="251"/>
    </row>
    <row r="15" spans="1:7" ht="15" customHeight="1" x14ac:dyDescent="0.15">
      <c r="A15" s="242"/>
      <c r="B15" s="243"/>
      <c r="C15" s="243"/>
      <c r="D15" s="243"/>
      <c r="E15" s="243"/>
      <c r="F15" s="243"/>
      <c r="G15" s="243"/>
    </row>
  </sheetData>
  <mergeCells count="6">
    <mergeCell ref="A12:F12"/>
    <mergeCell ref="A1:C1"/>
    <mergeCell ref="D2:F2"/>
    <mergeCell ref="A3:A4"/>
    <mergeCell ref="B3:B4"/>
    <mergeCell ref="C3:F3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D13"/>
  <sheetViews>
    <sheetView showGridLines="0" tabSelected="1" zoomScaleNormal="100" zoomScaleSheetLayoutView="100" workbookViewId="0"/>
  </sheetViews>
  <sheetFormatPr defaultRowHeight="15" customHeight="1" x14ac:dyDescent="0.15"/>
  <cols>
    <col min="1" max="2" width="40.625" style="246" customWidth="1"/>
    <col min="3" max="3" width="2.625" style="239" customWidth="1"/>
    <col min="4" max="4" width="13.125" style="239" bestFit="1" customWidth="1"/>
    <col min="5" max="16384" width="9" style="239"/>
  </cols>
  <sheetData>
    <row r="1" spans="1:4" ht="20.100000000000001" customHeight="1" x14ac:dyDescent="0.15">
      <c r="A1" s="3" t="s">
        <v>83</v>
      </c>
      <c r="B1" s="316" t="str">
        <f>有形固定資産の明細!H2</f>
        <v>【関川村_全体会計】</v>
      </c>
    </row>
    <row r="2" spans="1:4" s="246" customFormat="1" ht="20.100000000000001" customHeight="1" x14ac:dyDescent="0.15">
      <c r="A2" s="303" t="s">
        <v>82</v>
      </c>
      <c r="B2" s="241" t="s">
        <v>515</v>
      </c>
    </row>
    <row r="3" spans="1:4" s="242" customFormat="1" ht="15" customHeight="1" x14ac:dyDescent="0.15">
      <c r="A3" s="507" t="s">
        <v>9</v>
      </c>
      <c r="B3" s="561" t="s">
        <v>84</v>
      </c>
    </row>
    <row r="4" spans="1:4" s="246" customFormat="1" ht="15" customHeight="1" x14ac:dyDescent="0.15">
      <c r="A4" s="300" t="s">
        <v>85</v>
      </c>
      <c r="B4" s="279" t="s">
        <v>96</v>
      </c>
    </row>
    <row r="5" spans="1:4" s="246" customFormat="1" ht="15" customHeight="1" x14ac:dyDescent="0.15">
      <c r="A5" s="300" t="s">
        <v>86</v>
      </c>
      <c r="B5" s="279">
        <v>430687</v>
      </c>
    </row>
    <row r="6" spans="1:4" s="246" customFormat="1" ht="15" customHeight="1" x14ac:dyDescent="0.15">
      <c r="A6" s="300" t="s">
        <v>87</v>
      </c>
      <c r="B6" s="301" t="s">
        <v>464</v>
      </c>
      <c r="D6" s="247"/>
    </row>
    <row r="7" spans="1:4" s="246" customFormat="1" ht="15" customHeight="1" x14ac:dyDescent="0.15">
      <c r="A7" s="266" t="s">
        <v>8</v>
      </c>
      <c r="B7" s="302">
        <f>B5</f>
        <v>430687</v>
      </c>
    </row>
    <row r="8" spans="1:4" s="247" customFormat="1" ht="15" customHeight="1" x14ac:dyDescent="0.15"/>
    <row r="9" spans="1:4" s="247" customFormat="1" ht="15" customHeight="1" x14ac:dyDescent="0.15"/>
    <row r="10" spans="1:4" ht="15" customHeight="1" x14ac:dyDescent="0.15">
      <c r="A10" s="484"/>
      <c r="B10" s="484"/>
    </row>
    <row r="11" spans="1:4" ht="15" customHeight="1" x14ac:dyDescent="0.15">
      <c r="A11" s="248"/>
      <c r="B11" s="248"/>
    </row>
    <row r="12" spans="1:4" ht="15" customHeight="1" x14ac:dyDescent="0.15">
      <c r="A12" s="249"/>
      <c r="B12" s="248"/>
    </row>
    <row r="13" spans="1:4" ht="15" customHeight="1" x14ac:dyDescent="0.15">
      <c r="A13" s="242"/>
      <c r="B13" s="242"/>
    </row>
  </sheetData>
  <mergeCells count="1">
    <mergeCell ref="A10:B10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94</v>
      </c>
      <c r="B2" s="1"/>
      <c r="C2" s="1"/>
      <c r="D2" s="488"/>
      <c r="E2" s="489"/>
      <c r="F2" s="2"/>
    </row>
    <row r="3" spans="1:6" x14ac:dyDescent="0.15">
      <c r="B3" s="490"/>
      <c r="C3" s="492" t="s">
        <v>6</v>
      </c>
      <c r="D3" s="501"/>
      <c r="E3" s="502"/>
      <c r="F3" s="4"/>
    </row>
    <row r="4" spans="1:6" x14ac:dyDescent="0.15">
      <c r="B4" s="490"/>
      <c r="C4" s="492"/>
      <c r="D4" s="501"/>
      <c r="E4" s="502"/>
      <c r="F4" s="4"/>
    </row>
    <row r="5" spans="1:6" x14ac:dyDescent="0.15">
      <c r="B5" s="490"/>
      <c r="C5" s="492"/>
      <c r="D5" s="501"/>
      <c r="E5" s="502"/>
      <c r="F5" s="4"/>
    </row>
    <row r="6" spans="1:6" ht="13.5" hidden="1" customHeight="1" x14ac:dyDescent="0.15">
      <c r="A6" t="s">
        <v>95</v>
      </c>
      <c r="B6" s="490"/>
      <c r="C6" s="492"/>
      <c r="D6" s="503"/>
      <c r="E6" s="504"/>
      <c r="F6" s="5"/>
    </row>
    <row r="7" spans="1:6" x14ac:dyDescent="0.15">
      <c r="B7" s="490"/>
      <c r="C7" s="493"/>
      <c r="D7" s="494" t="s">
        <v>72</v>
      </c>
      <c r="E7" s="495"/>
      <c r="F7" s="6">
        <f>SUM(F2:F6)</f>
        <v>0</v>
      </c>
    </row>
    <row r="8" spans="1:6" ht="13.5" hidden="1" customHeight="1" x14ac:dyDescent="0.15">
      <c r="A8" t="s">
        <v>94</v>
      </c>
      <c r="B8" s="490"/>
      <c r="C8" s="8"/>
      <c r="D8" s="498" t="s">
        <v>108</v>
      </c>
      <c r="E8" s="9"/>
      <c r="F8" s="7"/>
    </row>
    <row r="9" spans="1:6" ht="13.5" customHeight="1" x14ac:dyDescent="0.15">
      <c r="B9" s="490"/>
      <c r="C9" s="496" t="s">
        <v>107</v>
      </c>
      <c r="D9" s="499"/>
      <c r="E9" s="12"/>
      <c r="F9" s="4"/>
    </row>
    <row r="10" spans="1:6" x14ac:dyDescent="0.15">
      <c r="B10" s="490"/>
      <c r="C10" s="496"/>
      <c r="D10" s="499"/>
      <c r="E10" s="12"/>
      <c r="F10" s="4"/>
    </row>
    <row r="11" spans="1:6" x14ac:dyDescent="0.15">
      <c r="B11" s="490"/>
      <c r="C11" s="492"/>
      <c r="D11" s="499"/>
      <c r="E11" s="12"/>
      <c r="F11" s="4"/>
    </row>
    <row r="12" spans="1:6" ht="13.5" hidden="1" customHeight="1" x14ac:dyDescent="0.15">
      <c r="A12" t="s">
        <v>95</v>
      </c>
      <c r="B12" s="490"/>
      <c r="C12" s="492"/>
      <c r="D12" s="499"/>
      <c r="E12" s="10"/>
      <c r="F12" s="5"/>
    </row>
    <row r="13" spans="1:6" x14ac:dyDescent="0.15">
      <c r="B13" s="490"/>
      <c r="C13" s="492"/>
      <c r="D13" s="500"/>
      <c r="E13" s="11" t="s">
        <v>67</v>
      </c>
      <c r="F13" s="6">
        <f>SUM(F8:F12)</f>
        <v>0</v>
      </c>
    </row>
    <row r="14" spans="1:6" ht="13.5" hidden="1" customHeight="1" x14ac:dyDescent="0.15">
      <c r="A14" t="s">
        <v>94</v>
      </c>
      <c r="B14" s="490"/>
      <c r="C14" s="492"/>
      <c r="D14" s="498" t="s">
        <v>109</v>
      </c>
      <c r="E14" s="9"/>
      <c r="F14" s="7"/>
    </row>
    <row r="15" spans="1:6" ht="13.5" customHeight="1" x14ac:dyDescent="0.15">
      <c r="B15" s="490"/>
      <c r="C15" s="492"/>
      <c r="D15" s="499"/>
      <c r="E15" s="12"/>
      <c r="F15" s="4"/>
    </row>
    <row r="16" spans="1:6" x14ac:dyDescent="0.15">
      <c r="B16" s="490"/>
      <c r="C16" s="492"/>
      <c r="D16" s="499"/>
      <c r="E16" s="12"/>
      <c r="F16" s="4"/>
    </row>
    <row r="17" spans="1:6" x14ac:dyDescent="0.15">
      <c r="B17" s="490"/>
      <c r="C17" s="492"/>
      <c r="D17" s="499"/>
      <c r="E17" s="12"/>
      <c r="F17" s="4"/>
    </row>
    <row r="18" spans="1:6" ht="13.5" hidden="1" customHeight="1" x14ac:dyDescent="0.15">
      <c r="A18" t="s">
        <v>95</v>
      </c>
      <c r="B18" s="490"/>
      <c r="C18" s="492"/>
      <c r="D18" s="499"/>
      <c r="E18" s="10"/>
      <c r="F18" s="5"/>
    </row>
    <row r="19" spans="1:6" x14ac:dyDescent="0.15">
      <c r="B19" s="490"/>
      <c r="C19" s="492"/>
      <c r="D19" s="500"/>
      <c r="E19" s="11" t="s">
        <v>67</v>
      </c>
      <c r="F19" s="6">
        <f>SUM(F14:F18)</f>
        <v>0</v>
      </c>
    </row>
    <row r="20" spans="1:6" x14ac:dyDescent="0.15">
      <c r="B20" s="490"/>
      <c r="C20" s="493"/>
      <c r="D20" s="494" t="s">
        <v>72</v>
      </c>
      <c r="E20" s="495"/>
      <c r="F20" s="6">
        <f>SUM(F13,F19)</f>
        <v>0</v>
      </c>
    </row>
    <row r="21" spans="1:6" x14ac:dyDescent="0.15">
      <c r="B21" s="491"/>
      <c r="C21" s="494" t="s">
        <v>5</v>
      </c>
      <c r="D21" s="497"/>
      <c r="E21" s="495"/>
      <c r="F21" s="6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64" hidden="1" customWidth="1"/>
    <col min="2" max="2" width="1.125" style="65" customWidth="1"/>
    <col min="3" max="3" width="1.625" style="65" customWidth="1"/>
    <col min="4" max="9" width="2" style="65" customWidth="1"/>
    <col min="10" max="10" width="15.375" style="65" customWidth="1"/>
    <col min="11" max="11" width="21.625" style="65" customWidth="1"/>
    <col min="12" max="12" width="3" style="65" customWidth="1"/>
    <col min="13" max="13" width="21.625" style="65" customWidth="1"/>
    <col min="14" max="14" width="3" style="65" customWidth="1"/>
    <col min="15" max="15" width="21.625" style="65" customWidth="1"/>
    <col min="16" max="16" width="3" style="65" customWidth="1"/>
    <col min="17" max="17" width="21.625" style="65" hidden="1" customWidth="1"/>
    <col min="18" max="18" width="3" style="65" hidden="1" customWidth="1"/>
    <col min="19" max="19" width="1" style="65" customWidth="1"/>
    <col min="20" max="20" width="9" style="65"/>
    <col min="21" max="24" width="0" style="65" hidden="1" customWidth="1"/>
    <col min="25" max="16384" width="9" style="65"/>
  </cols>
  <sheetData>
    <row r="1" spans="1:24" x14ac:dyDescent="0.15">
      <c r="C1" s="65" t="s">
        <v>111</v>
      </c>
    </row>
    <row r="2" spans="1:24" x14ac:dyDescent="0.15">
      <c r="C2" s="65" t="s">
        <v>112</v>
      </c>
    </row>
    <row r="3" spans="1:24" x14ac:dyDescent="0.15">
      <c r="C3" s="65" t="s">
        <v>113</v>
      </c>
    </row>
    <row r="4" spans="1:24" x14ac:dyDescent="0.15">
      <c r="C4" s="65" t="s">
        <v>114</v>
      </c>
    </row>
    <row r="5" spans="1:24" x14ac:dyDescent="0.15">
      <c r="C5" s="65" t="s">
        <v>115</v>
      </c>
    </row>
    <row r="6" spans="1:24" x14ac:dyDescent="0.15">
      <c r="C6" s="65" t="s">
        <v>116</v>
      </c>
    </row>
    <row r="7" spans="1:24" x14ac:dyDescent="0.15">
      <c r="C7" s="65" t="s">
        <v>117</v>
      </c>
    </row>
    <row r="9" spans="1:24" ht="24" x14ac:dyDescent="0.25">
      <c r="B9" s="66"/>
      <c r="C9" s="402" t="s">
        <v>265</v>
      </c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</row>
    <row r="10" spans="1:24" ht="17.25" x14ac:dyDescent="0.2">
      <c r="B10" s="67"/>
      <c r="C10" s="403" t="s">
        <v>266</v>
      </c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</row>
    <row r="11" spans="1:24" ht="17.25" x14ac:dyDescent="0.2">
      <c r="B11" s="67"/>
      <c r="C11" s="403" t="s">
        <v>267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</row>
    <row r="12" spans="1:24" ht="15.75" customHeight="1" thickBot="1" x14ac:dyDescent="0.2">
      <c r="B12" s="68"/>
      <c r="C12" s="69"/>
      <c r="D12" s="69"/>
      <c r="E12" s="69"/>
      <c r="F12" s="69"/>
      <c r="G12" s="69"/>
      <c r="H12" s="69"/>
      <c r="I12" s="69"/>
      <c r="J12" s="70"/>
      <c r="K12" s="69"/>
      <c r="L12" s="70"/>
      <c r="M12" s="69"/>
      <c r="N12" s="69"/>
      <c r="O12" s="69"/>
      <c r="P12" s="71" t="s">
        <v>120</v>
      </c>
      <c r="Q12" s="69"/>
      <c r="R12" s="70"/>
    </row>
    <row r="13" spans="1:24" ht="12.75" customHeight="1" x14ac:dyDescent="0.15">
      <c r="B13" s="72"/>
      <c r="C13" s="404" t="s">
        <v>123</v>
      </c>
      <c r="D13" s="405"/>
      <c r="E13" s="405"/>
      <c r="F13" s="405"/>
      <c r="G13" s="405"/>
      <c r="H13" s="405"/>
      <c r="I13" s="405"/>
      <c r="J13" s="406"/>
      <c r="K13" s="410" t="s">
        <v>268</v>
      </c>
      <c r="L13" s="405"/>
      <c r="M13" s="73"/>
      <c r="N13" s="73"/>
      <c r="O13" s="73"/>
      <c r="P13" s="74"/>
      <c r="Q13" s="73"/>
      <c r="R13" s="74"/>
    </row>
    <row r="14" spans="1:24" ht="29.25" customHeight="1" thickBot="1" x14ac:dyDescent="0.2">
      <c r="A14" s="64" t="s">
        <v>121</v>
      </c>
      <c r="B14" s="72"/>
      <c r="C14" s="407"/>
      <c r="D14" s="408"/>
      <c r="E14" s="408"/>
      <c r="F14" s="408"/>
      <c r="G14" s="408"/>
      <c r="H14" s="408"/>
      <c r="I14" s="408"/>
      <c r="J14" s="409"/>
      <c r="K14" s="411"/>
      <c r="L14" s="408"/>
      <c r="M14" s="412" t="s">
        <v>269</v>
      </c>
      <c r="N14" s="413"/>
      <c r="O14" s="412" t="s">
        <v>270</v>
      </c>
      <c r="P14" s="414"/>
      <c r="Q14" s="415" t="s">
        <v>271</v>
      </c>
      <c r="R14" s="416"/>
    </row>
    <row r="15" spans="1:24" ht="15.95" customHeight="1" x14ac:dyDescent="0.15">
      <c r="A15" s="64" t="s">
        <v>272</v>
      </c>
      <c r="B15" s="75"/>
      <c r="C15" s="76" t="s">
        <v>273</v>
      </c>
      <c r="D15" s="77"/>
      <c r="E15" s="77"/>
      <c r="F15" s="77"/>
      <c r="G15" s="77"/>
      <c r="H15" s="77"/>
      <c r="I15" s="77"/>
      <c r="J15" s="78"/>
      <c r="K15" s="79">
        <v>2998994040</v>
      </c>
      <c r="L15" s="80"/>
      <c r="M15" s="79">
        <v>6039079490</v>
      </c>
      <c r="N15" s="81"/>
      <c r="O15" s="79">
        <v>-3040085450</v>
      </c>
      <c r="P15" s="82"/>
      <c r="Q15" s="83" t="s">
        <v>148</v>
      </c>
      <c r="R15" s="82"/>
      <c r="U15" s="84" t="str">
        <f t="shared" ref="U15:U20" si="0">IF(COUNTIF(V15:X15,"-")=COUNTA(V15:X15),"-",SUM(V15:X15))</f>
        <v>-</v>
      </c>
      <c r="V15" s="84" t="s">
        <v>148</v>
      </c>
      <c r="W15" s="84" t="s">
        <v>148</v>
      </c>
      <c r="X15" s="84" t="s">
        <v>148</v>
      </c>
    </row>
    <row r="16" spans="1:24" ht="15.95" customHeight="1" x14ac:dyDescent="0.15">
      <c r="A16" s="64" t="s">
        <v>274</v>
      </c>
      <c r="B16" s="75"/>
      <c r="C16" s="37"/>
      <c r="D16" s="31" t="s">
        <v>275</v>
      </c>
      <c r="E16" s="31"/>
      <c r="F16" s="31"/>
      <c r="G16" s="31"/>
      <c r="H16" s="31"/>
      <c r="I16" s="31"/>
      <c r="J16" s="85"/>
      <c r="K16" s="86">
        <v>-3010941649</v>
      </c>
      <c r="L16" s="87"/>
      <c r="M16" s="393"/>
      <c r="N16" s="394"/>
      <c r="O16" s="86">
        <v>-3010941649</v>
      </c>
      <c r="P16" s="88"/>
      <c r="Q16" s="89" t="s">
        <v>148</v>
      </c>
      <c r="R16" s="90"/>
      <c r="U16" s="84" t="str">
        <f t="shared" si="0"/>
        <v>-</v>
      </c>
      <c r="V16" s="84" t="s">
        <v>148</v>
      </c>
      <c r="W16" s="84" t="s">
        <v>148</v>
      </c>
      <c r="X16" s="84" t="s">
        <v>148</v>
      </c>
    </row>
    <row r="17" spans="1:24" ht="15.95" customHeight="1" x14ac:dyDescent="0.15">
      <c r="A17" s="64" t="s">
        <v>276</v>
      </c>
      <c r="B17" s="72"/>
      <c r="C17" s="91"/>
      <c r="D17" s="85" t="s">
        <v>277</v>
      </c>
      <c r="E17" s="85"/>
      <c r="F17" s="85"/>
      <c r="G17" s="85"/>
      <c r="H17" s="85"/>
      <c r="I17" s="85"/>
      <c r="J17" s="85"/>
      <c r="K17" s="86">
        <v>2430060543</v>
      </c>
      <c r="L17" s="87"/>
      <c r="M17" s="390"/>
      <c r="N17" s="395"/>
      <c r="O17" s="86">
        <v>2430060543</v>
      </c>
      <c r="P17" s="88"/>
      <c r="Q17" s="89" t="str">
        <f>IF(COUNTIF(Q18:Q19,"-")=COUNTA(Q18:Q19),"-",SUM(Q18:Q19))</f>
        <v>-</v>
      </c>
      <c r="R17" s="88"/>
      <c r="U17" s="84" t="str">
        <f t="shared" si="0"/>
        <v>-</v>
      </c>
      <c r="V17" s="84" t="s">
        <v>148</v>
      </c>
      <c r="W17" s="84" t="str">
        <f>IF(COUNTIF(W18:W19,"-")=COUNTA(W18:W19),"-",SUM(W18:W19))</f>
        <v>-</v>
      </c>
      <c r="X17" s="84" t="s">
        <v>148</v>
      </c>
    </row>
    <row r="18" spans="1:24" ht="15.95" customHeight="1" x14ac:dyDescent="0.15">
      <c r="A18" s="64" t="s">
        <v>278</v>
      </c>
      <c r="B18" s="72"/>
      <c r="C18" s="92"/>
      <c r="D18" s="85"/>
      <c r="E18" s="93" t="s">
        <v>279</v>
      </c>
      <c r="F18" s="93"/>
      <c r="G18" s="93"/>
      <c r="H18" s="93"/>
      <c r="I18" s="93"/>
      <c r="J18" s="85"/>
      <c r="K18" s="86">
        <v>2430060543</v>
      </c>
      <c r="L18" s="87"/>
      <c r="M18" s="390"/>
      <c r="N18" s="395"/>
      <c r="O18" s="86">
        <v>2430060543</v>
      </c>
      <c r="P18" s="88"/>
      <c r="Q18" s="89" t="s">
        <v>148</v>
      </c>
      <c r="R18" s="88"/>
      <c r="U18" s="84" t="str">
        <f t="shared" si="0"/>
        <v>-</v>
      </c>
      <c r="V18" s="84" t="s">
        <v>148</v>
      </c>
      <c r="W18" s="84" t="s">
        <v>148</v>
      </c>
      <c r="X18" s="84" t="s">
        <v>148</v>
      </c>
    </row>
    <row r="19" spans="1:24" ht="15.95" customHeight="1" x14ac:dyDescent="0.15">
      <c r="A19" s="64" t="s">
        <v>280</v>
      </c>
      <c r="B19" s="72"/>
      <c r="C19" s="94"/>
      <c r="D19" s="95"/>
      <c r="E19" s="95" t="s">
        <v>281</v>
      </c>
      <c r="F19" s="95"/>
      <c r="G19" s="95"/>
      <c r="H19" s="95"/>
      <c r="I19" s="95"/>
      <c r="J19" s="96"/>
      <c r="K19" s="97" t="s">
        <v>148</v>
      </c>
      <c r="L19" s="98"/>
      <c r="M19" s="396"/>
      <c r="N19" s="397"/>
      <c r="O19" s="97" t="s">
        <v>96</v>
      </c>
      <c r="P19" s="99"/>
      <c r="Q19" s="100" t="s">
        <v>148</v>
      </c>
      <c r="R19" s="99"/>
      <c r="U19" s="84" t="str">
        <f t="shared" si="0"/>
        <v>-</v>
      </c>
      <c r="V19" s="84" t="s">
        <v>148</v>
      </c>
      <c r="W19" s="84" t="s">
        <v>148</v>
      </c>
      <c r="X19" s="84" t="s">
        <v>148</v>
      </c>
    </row>
    <row r="20" spans="1:24" ht="15.95" customHeight="1" x14ac:dyDescent="0.15">
      <c r="A20" s="64" t="s">
        <v>282</v>
      </c>
      <c r="B20" s="72"/>
      <c r="C20" s="101"/>
      <c r="D20" s="102" t="s">
        <v>283</v>
      </c>
      <c r="E20" s="103"/>
      <c r="F20" s="102"/>
      <c r="G20" s="102"/>
      <c r="H20" s="102"/>
      <c r="I20" s="102"/>
      <c r="J20" s="104"/>
      <c r="K20" s="105">
        <v>-580881106</v>
      </c>
      <c r="L20" s="106"/>
      <c r="M20" s="398"/>
      <c r="N20" s="399"/>
      <c r="O20" s="105">
        <v>-580881106</v>
      </c>
      <c r="P20" s="107"/>
      <c r="Q20" s="108" t="str">
        <f>IF(COUNTIF(Q16:Q17,"-")=COUNTA(Q16:Q17),"-",SUM(Q16:Q17))</f>
        <v>-</v>
      </c>
      <c r="R20" s="107"/>
      <c r="U20" s="84" t="str">
        <f t="shared" si="0"/>
        <v>-</v>
      </c>
      <c r="V20" s="84" t="s">
        <v>148</v>
      </c>
      <c r="W20" s="84" t="str">
        <f>IF(COUNTIF(W16:W17,"-")=COUNTA(W16:W17),"-",SUM(W16:W17))</f>
        <v>-</v>
      </c>
      <c r="X20" s="84" t="s">
        <v>148</v>
      </c>
    </row>
    <row r="21" spans="1:24" ht="15.95" customHeight="1" x14ac:dyDescent="0.15">
      <c r="A21" s="64" t="s">
        <v>284</v>
      </c>
      <c r="B21" s="72"/>
      <c r="C21" s="37"/>
      <c r="D21" s="109" t="s">
        <v>285</v>
      </c>
      <c r="E21" s="109"/>
      <c r="F21" s="109"/>
      <c r="G21" s="93"/>
      <c r="H21" s="93"/>
      <c r="I21" s="93"/>
      <c r="J21" s="85"/>
      <c r="K21" s="386"/>
      <c r="L21" s="387"/>
      <c r="M21" s="86">
        <v>385800814</v>
      </c>
      <c r="N21" s="110"/>
      <c r="O21" s="86">
        <v>-385800814</v>
      </c>
      <c r="P21" s="88"/>
      <c r="Q21" s="400"/>
      <c r="R21" s="401"/>
      <c r="U21" s="84" t="s">
        <v>148</v>
      </c>
      <c r="V21" s="84" t="str">
        <f>IF(COUNTA(V22:V25)=COUNTIF(V22:V25,"-"),"-",SUM(V22,V24,V23,V25))</f>
        <v>-</v>
      </c>
      <c r="W21" s="84" t="str">
        <f>IF(COUNTA(W22:W25)=COUNTIF(W22:W25,"-"),"-",SUM(W22,W24,W23,W25))</f>
        <v>-</v>
      </c>
      <c r="X21" s="84" t="s">
        <v>148</v>
      </c>
    </row>
    <row r="22" spans="1:24" ht="15.95" customHeight="1" x14ac:dyDescent="0.15">
      <c r="A22" s="64" t="s">
        <v>286</v>
      </c>
      <c r="B22" s="72"/>
      <c r="C22" s="37"/>
      <c r="D22" s="109"/>
      <c r="E22" s="109" t="s">
        <v>287</v>
      </c>
      <c r="F22" s="93"/>
      <c r="G22" s="93"/>
      <c r="H22" s="93"/>
      <c r="I22" s="93"/>
      <c r="J22" s="85"/>
      <c r="K22" s="386"/>
      <c r="L22" s="387"/>
      <c r="M22" s="86">
        <v>140810400</v>
      </c>
      <c r="N22" s="110"/>
      <c r="O22" s="86">
        <v>-140810400</v>
      </c>
      <c r="P22" s="88"/>
      <c r="Q22" s="388"/>
      <c r="R22" s="389"/>
      <c r="U22" s="84" t="s">
        <v>148</v>
      </c>
      <c r="V22" s="84" t="s">
        <v>148</v>
      </c>
      <c r="W22" s="84" t="s">
        <v>148</v>
      </c>
      <c r="X22" s="84" t="s">
        <v>148</v>
      </c>
    </row>
    <row r="23" spans="1:24" ht="15.95" customHeight="1" x14ac:dyDescent="0.15">
      <c r="A23" s="64" t="s">
        <v>288</v>
      </c>
      <c r="B23" s="72"/>
      <c r="C23" s="37"/>
      <c r="D23" s="109"/>
      <c r="E23" s="109" t="s">
        <v>289</v>
      </c>
      <c r="F23" s="109"/>
      <c r="G23" s="93"/>
      <c r="H23" s="93"/>
      <c r="I23" s="93"/>
      <c r="J23" s="85"/>
      <c r="K23" s="386"/>
      <c r="L23" s="387"/>
      <c r="M23" s="86">
        <v>-940956885</v>
      </c>
      <c r="N23" s="110"/>
      <c r="O23" s="86">
        <v>940956885</v>
      </c>
      <c r="P23" s="88"/>
      <c r="Q23" s="388"/>
      <c r="R23" s="389"/>
      <c r="U23" s="84" t="s">
        <v>148</v>
      </c>
      <c r="V23" s="84" t="s">
        <v>148</v>
      </c>
      <c r="W23" s="84" t="s">
        <v>148</v>
      </c>
      <c r="X23" s="84" t="s">
        <v>148</v>
      </c>
    </row>
    <row r="24" spans="1:24" ht="15.95" customHeight="1" x14ac:dyDescent="0.15">
      <c r="A24" s="64" t="s">
        <v>290</v>
      </c>
      <c r="B24" s="72"/>
      <c r="C24" s="37"/>
      <c r="D24" s="109"/>
      <c r="E24" s="109" t="s">
        <v>291</v>
      </c>
      <c r="F24" s="109"/>
      <c r="G24" s="93"/>
      <c r="H24" s="93"/>
      <c r="I24" s="93"/>
      <c r="J24" s="85"/>
      <c r="K24" s="386"/>
      <c r="L24" s="387"/>
      <c r="M24" s="86">
        <v>1196580419</v>
      </c>
      <c r="N24" s="110"/>
      <c r="O24" s="86">
        <v>-1196580419</v>
      </c>
      <c r="P24" s="88"/>
      <c r="Q24" s="388"/>
      <c r="R24" s="389"/>
      <c r="U24" s="84" t="s">
        <v>148</v>
      </c>
      <c r="V24" s="84" t="s">
        <v>148</v>
      </c>
      <c r="W24" s="84" t="s">
        <v>148</v>
      </c>
      <c r="X24" s="84" t="s">
        <v>148</v>
      </c>
    </row>
    <row r="25" spans="1:24" ht="15.95" customHeight="1" x14ac:dyDescent="0.15">
      <c r="A25" s="64" t="s">
        <v>292</v>
      </c>
      <c r="B25" s="72"/>
      <c r="C25" s="37"/>
      <c r="D25" s="109"/>
      <c r="E25" s="109" t="s">
        <v>293</v>
      </c>
      <c r="F25" s="109"/>
      <c r="G25" s="93"/>
      <c r="H25" s="32"/>
      <c r="I25" s="93"/>
      <c r="J25" s="85"/>
      <c r="K25" s="386"/>
      <c r="L25" s="387"/>
      <c r="M25" s="86">
        <v>-10633120</v>
      </c>
      <c r="N25" s="110"/>
      <c r="O25" s="86">
        <v>10633120</v>
      </c>
      <c r="P25" s="88"/>
      <c r="Q25" s="388"/>
      <c r="R25" s="389"/>
      <c r="U25" s="84" t="s">
        <v>148</v>
      </c>
      <c r="V25" s="84" t="s">
        <v>148</v>
      </c>
      <c r="W25" s="84" t="s">
        <v>148</v>
      </c>
      <c r="X25" s="84" t="s">
        <v>148</v>
      </c>
    </row>
    <row r="26" spans="1:24" ht="15.95" customHeight="1" x14ac:dyDescent="0.15">
      <c r="A26" s="64" t="s">
        <v>294</v>
      </c>
      <c r="B26" s="72"/>
      <c r="C26" s="37"/>
      <c r="D26" s="109" t="s">
        <v>295</v>
      </c>
      <c r="E26" s="93"/>
      <c r="F26" s="93"/>
      <c r="G26" s="93"/>
      <c r="H26" s="93"/>
      <c r="I26" s="93"/>
      <c r="J26" s="85"/>
      <c r="K26" s="86" t="s">
        <v>148</v>
      </c>
      <c r="L26" s="87"/>
      <c r="M26" s="86" t="s">
        <v>96</v>
      </c>
      <c r="N26" s="110"/>
      <c r="O26" s="390"/>
      <c r="P26" s="391"/>
      <c r="Q26" s="392"/>
      <c r="R26" s="391"/>
      <c r="U26" s="84" t="str">
        <f>IF(COUNTIF(V26:X26,"-")=COUNTA(V26:X26),"-",SUM(V26:X26))</f>
        <v>-</v>
      </c>
      <c r="V26" s="84" t="s">
        <v>148</v>
      </c>
      <c r="W26" s="84" t="s">
        <v>148</v>
      </c>
      <c r="X26" s="84" t="s">
        <v>148</v>
      </c>
    </row>
    <row r="27" spans="1:24" ht="15.95" customHeight="1" x14ac:dyDescent="0.15">
      <c r="A27" s="64" t="s">
        <v>296</v>
      </c>
      <c r="B27" s="72"/>
      <c r="C27" s="37"/>
      <c r="D27" s="109" t="s">
        <v>297</v>
      </c>
      <c r="E27" s="109"/>
      <c r="F27" s="93"/>
      <c r="G27" s="93"/>
      <c r="H27" s="93"/>
      <c r="I27" s="93"/>
      <c r="J27" s="85"/>
      <c r="K27" s="86">
        <v>4392320</v>
      </c>
      <c r="L27" s="87"/>
      <c r="M27" s="86">
        <v>4392320</v>
      </c>
      <c r="N27" s="110"/>
      <c r="O27" s="390"/>
      <c r="P27" s="391"/>
      <c r="Q27" s="392"/>
      <c r="R27" s="391"/>
      <c r="U27" s="84" t="str">
        <f>IF(COUNTIF(V27:X27,"-")=COUNTA(V27:X27),"-",SUM(V27:X27))</f>
        <v>-</v>
      </c>
      <c r="V27" s="84" t="s">
        <v>148</v>
      </c>
      <c r="W27" s="84" t="s">
        <v>148</v>
      </c>
      <c r="X27" s="84" t="s">
        <v>148</v>
      </c>
    </row>
    <row r="28" spans="1:24" ht="15.95" customHeight="1" x14ac:dyDescent="0.15">
      <c r="A28" s="64" t="s">
        <v>298</v>
      </c>
      <c r="B28" s="72"/>
      <c r="C28" s="94"/>
      <c r="D28" s="95" t="s">
        <v>152</v>
      </c>
      <c r="E28" s="95"/>
      <c r="F28" s="95"/>
      <c r="G28" s="111"/>
      <c r="H28" s="111"/>
      <c r="I28" s="111"/>
      <c r="J28" s="96"/>
      <c r="K28" s="97">
        <v>1090493188</v>
      </c>
      <c r="L28" s="98"/>
      <c r="M28" s="97">
        <v>1182833188</v>
      </c>
      <c r="N28" s="112"/>
      <c r="O28" s="97">
        <v>-92340000</v>
      </c>
      <c r="P28" s="99"/>
      <c r="Q28" s="384"/>
      <c r="R28" s="385"/>
      <c r="S28" s="113"/>
      <c r="U28" s="84" t="str">
        <f>IF(COUNTIF(V28:X28,"-")=COUNTA(V28:X28),"-",SUM(V28:X28))</f>
        <v>-</v>
      </c>
      <c r="V28" s="84" t="s">
        <v>148</v>
      </c>
      <c r="W28" s="84" t="s">
        <v>148</v>
      </c>
      <c r="X28" s="84" t="s">
        <v>148</v>
      </c>
    </row>
    <row r="29" spans="1:24" ht="15.95" customHeight="1" thickBot="1" x14ac:dyDescent="0.2">
      <c r="A29" s="64" t="s">
        <v>299</v>
      </c>
      <c r="B29" s="72"/>
      <c r="C29" s="114"/>
      <c r="D29" s="115" t="s">
        <v>300</v>
      </c>
      <c r="E29" s="115"/>
      <c r="F29" s="116"/>
      <c r="G29" s="116"/>
      <c r="H29" s="117"/>
      <c r="I29" s="116"/>
      <c r="J29" s="118"/>
      <c r="K29" s="119">
        <v>514004402</v>
      </c>
      <c r="L29" s="120"/>
      <c r="M29" s="119">
        <v>1573026322</v>
      </c>
      <c r="N29" s="121"/>
      <c r="O29" s="119">
        <v>-1059021920</v>
      </c>
      <c r="P29" s="122"/>
      <c r="Q29" s="123" t="e">
        <f>IF(AND(Q20="-",COUNTIF(#REF!,"-")=COUNTA(#REF!)),"-",SUM(Q20,#REF!))</f>
        <v>#REF!</v>
      </c>
      <c r="R29" s="124"/>
      <c r="S29" s="113"/>
      <c r="U29" s="84" t="str">
        <f>IF(COUNTIF(V29:X29,"-")=COUNTA(V29:X29),"-",SUM(V29:X29))</f>
        <v>-</v>
      </c>
      <c r="V29" s="84" t="str">
        <f>IF(AND(V21="-",COUNTIF(V26:V27,"-")=COUNTA(V26:V27),V28="-"),"-",SUM(V21,V26:V27,V28))</f>
        <v>-</v>
      </c>
      <c r="W29" s="84" t="str">
        <f>IF(AND(W20="-",W21="-",COUNTIF(W26:W27,"-")=COUNTA(W26:W27),W28="-"),"-",SUM(W20,W21,W26:W27,W28))</f>
        <v>-</v>
      </c>
      <c r="X29" s="84" t="s">
        <v>148</v>
      </c>
    </row>
    <row r="30" spans="1:24" ht="15.95" customHeight="1" thickBot="1" x14ac:dyDescent="0.2">
      <c r="A30" s="64" t="s">
        <v>301</v>
      </c>
      <c r="B30" s="72"/>
      <c r="C30" s="125" t="s">
        <v>302</v>
      </c>
      <c r="D30" s="126"/>
      <c r="E30" s="126"/>
      <c r="F30" s="126"/>
      <c r="G30" s="127"/>
      <c r="H30" s="127"/>
      <c r="I30" s="127"/>
      <c r="J30" s="128"/>
      <c r="K30" s="129">
        <v>3512998442</v>
      </c>
      <c r="L30" s="130"/>
      <c r="M30" s="129">
        <v>7612105812</v>
      </c>
      <c r="N30" s="131"/>
      <c r="O30" s="129">
        <v>-4099107370</v>
      </c>
      <c r="P30" s="132"/>
      <c r="Q30" s="133" t="e">
        <f>IF(AND(Q15="-",Q29="-"),"-",SUM(Q15,Q29))</f>
        <v>#REF!</v>
      </c>
      <c r="R30" s="134"/>
      <c r="S30" s="113"/>
      <c r="U30" s="84" t="str">
        <f>IF(COUNTIF(V30:X30,"-")=COUNTA(V30:X30),"-",SUM(V30:X30))</f>
        <v>-</v>
      </c>
      <c r="V30" s="84" t="s">
        <v>148</v>
      </c>
      <c r="W30" s="84" t="s">
        <v>148</v>
      </c>
      <c r="X30" s="84" t="s">
        <v>148</v>
      </c>
    </row>
    <row r="31" spans="1:24" ht="6.75" customHeight="1" x14ac:dyDescent="0.15">
      <c r="B31" s="72"/>
      <c r="C31" s="135"/>
      <c r="D31" s="136"/>
      <c r="E31" s="136"/>
      <c r="F31" s="136"/>
      <c r="G31" s="136"/>
      <c r="H31" s="136"/>
      <c r="I31" s="136"/>
      <c r="J31" s="136"/>
      <c r="K31" s="72"/>
      <c r="L31" s="72"/>
      <c r="M31" s="72"/>
      <c r="N31" s="72"/>
      <c r="O31" s="72"/>
      <c r="P31" s="72"/>
      <c r="Q31" s="72"/>
      <c r="R31" s="31"/>
      <c r="S31" s="113"/>
    </row>
    <row r="32" spans="1:24" ht="15.6" customHeight="1" x14ac:dyDescent="0.15">
      <c r="B32" s="72"/>
      <c r="C32" s="137"/>
      <c r="D32" s="138" t="s">
        <v>264</v>
      </c>
      <c r="F32" s="139"/>
      <c r="G32" s="140"/>
      <c r="H32" s="139"/>
      <c r="I32" s="139"/>
      <c r="J32" s="137"/>
      <c r="K32" s="72"/>
      <c r="L32" s="72"/>
      <c r="M32" s="72"/>
      <c r="N32" s="72"/>
      <c r="O32" s="72"/>
      <c r="P32" s="72"/>
      <c r="Q32" s="72"/>
      <c r="R32" s="31"/>
      <c r="S32" s="113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topLeftCell="B1" zoomScale="85" zoomScaleNormal="85" zoomScaleSheetLayoutView="100" workbookViewId="0"/>
  </sheetViews>
  <sheetFormatPr defaultRowHeight="13.5" x14ac:dyDescent="0.15"/>
  <cols>
    <col min="1" max="1" width="9" style="141" hidden="1" customWidth="1"/>
    <col min="2" max="2" width="0.625" style="20" customWidth="1"/>
    <col min="3" max="3" width="1.25" style="142" customWidth="1"/>
    <col min="4" max="12" width="2.125" style="142" customWidth="1"/>
    <col min="13" max="13" width="18.375" style="142" customWidth="1"/>
    <col min="14" max="14" width="21.625" style="142" customWidth="1"/>
    <col min="15" max="15" width="2.5" style="142" customWidth="1"/>
    <col min="16" max="16" width="0.625" style="142" customWidth="1"/>
    <col min="17" max="17" width="9" style="20"/>
    <col min="18" max="18" width="0" style="20" hidden="1" customWidth="1"/>
    <col min="19" max="16384" width="9" style="20"/>
  </cols>
  <sheetData>
    <row r="1" spans="1:19" x14ac:dyDescent="0.15">
      <c r="C1" s="142" t="s">
        <v>111</v>
      </c>
    </row>
    <row r="2" spans="1:19" x14ac:dyDescent="0.15">
      <c r="C2" s="142" t="s">
        <v>112</v>
      </c>
    </row>
    <row r="3" spans="1:19" x14ac:dyDescent="0.15">
      <c r="C3" s="142" t="s">
        <v>113</v>
      </c>
    </row>
    <row r="4" spans="1:19" x14ac:dyDescent="0.15">
      <c r="C4" s="142" t="s">
        <v>114</v>
      </c>
    </row>
    <row r="5" spans="1:19" x14ac:dyDescent="0.15">
      <c r="C5" s="142" t="s">
        <v>115</v>
      </c>
    </row>
    <row r="6" spans="1:19" x14ac:dyDescent="0.15">
      <c r="C6" s="142" t="s">
        <v>116</v>
      </c>
    </row>
    <row r="7" spans="1:19" x14ac:dyDescent="0.15">
      <c r="C7" s="142" t="s">
        <v>117</v>
      </c>
    </row>
    <row r="8" spans="1:19" x14ac:dyDescent="0.15">
      <c r="A8" s="15"/>
      <c r="C8" s="143"/>
      <c r="D8" s="143"/>
      <c r="E8" s="143"/>
      <c r="F8" s="143"/>
      <c r="G8" s="143"/>
      <c r="H8" s="143"/>
      <c r="I8" s="143"/>
      <c r="J8" s="17"/>
      <c r="K8" s="17"/>
      <c r="L8" s="17"/>
      <c r="M8" s="17"/>
      <c r="N8" s="17"/>
      <c r="O8" s="17"/>
      <c r="P8" s="144"/>
    </row>
    <row r="9" spans="1:19" ht="24" x14ac:dyDescent="0.2">
      <c r="C9" s="417" t="s">
        <v>303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145"/>
    </row>
    <row r="10" spans="1:19" ht="17.25" x14ac:dyDescent="0.2">
      <c r="C10" s="418" t="s">
        <v>266</v>
      </c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145"/>
    </row>
    <row r="11" spans="1:19" ht="17.25" x14ac:dyDescent="0.2">
      <c r="C11" s="418" t="s">
        <v>267</v>
      </c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145"/>
    </row>
    <row r="12" spans="1:19" ht="18" thickBot="1" x14ac:dyDescent="0.25">
      <c r="C12" s="146"/>
      <c r="D12" s="145"/>
      <c r="E12" s="145"/>
      <c r="F12" s="145"/>
      <c r="G12" s="145"/>
      <c r="H12" s="145"/>
      <c r="I12" s="145"/>
      <c r="J12" s="145"/>
      <c r="K12" s="145"/>
      <c r="L12" s="145"/>
      <c r="M12" s="147"/>
      <c r="N12" s="145"/>
      <c r="O12" s="147" t="s">
        <v>120</v>
      </c>
      <c r="P12" s="145"/>
    </row>
    <row r="13" spans="1:19" ht="18" thickBot="1" x14ac:dyDescent="0.25">
      <c r="A13" s="141" t="s">
        <v>121</v>
      </c>
      <c r="C13" s="419" t="s">
        <v>123</v>
      </c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1" t="s">
        <v>124</v>
      </c>
      <c r="O13" s="422"/>
      <c r="P13" s="145"/>
    </row>
    <row r="14" spans="1:19" x14ac:dyDescent="0.15">
      <c r="A14" s="141" t="s">
        <v>304</v>
      </c>
      <c r="C14" s="148"/>
      <c r="D14" s="149" t="s">
        <v>305</v>
      </c>
      <c r="E14" s="149"/>
      <c r="F14" s="150"/>
      <c r="G14" s="149"/>
      <c r="H14" s="149"/>
      <c r="I14" s="149"/>
      <c r="J14" s="149"/>
      <c r="K14" s="150"/>
      <c r="L14" s="150"/>
      <c r="M14" s="150"/>
      <c r="N14" s="151">
        <v>3424899017</v>
      </c>
      <c r="O14" s="152"/>
      <c r="P14" s="153"/>
      <c r="S14" s="154"/>
    </row>
    <row r="15" spans="1:19" x14ac:dyDescent="0.15">
      <c r="A15" s="141" t="s">
        <v>306</v>
      </c>
      <c r="C15" s="148"/>
      <c r="D15" s="149"/>
      <c r="E15" s="149" t="s">
        <v>307</v>
      </c>
      <c r="F15" s="149"/>
      <c r="G15" s="149"/>
      <c r="H15" s="149"/>
      <c r="I15" s="149"/>
      <c r="J15" s="149"/>
      <c r="K15" s="150"/>
      <c r="L15" s="150"/>
      <c r="M15" s="150"/>
      <c r="N15" s="151">
        <v>3273227557</v>
      </c>
      <c r="O15" s="155"/>
      <c r="P15" s="153"/>
      <c r="S15" s="154"/>
    </row>
    <row r="16" spans="1:19" x14ac:dyDescent="0.15">
      <c r="A16" s="141" t="s">
        <v>308</v>
      </c>
      <c r="C16" s="148"/>
      <c r="D16" s="149"/>
      <c r="E16" s="149"/>
      <c r="F16" s="149" t="s">
        <v>309</v>
      </c>
      <c r="G16" s="149"/>
      <c r="H16" s="149"/>
      <c r="I16" s="149"/>
      <c r="J16" s="149"/>
      <c r="K16" s="150"/>
      <c r="L16" s="150"/>
      <c r="M16" s="150"/>
      <c r="N16" s="151">
        <v>1374598112</v>
      </c>
      <c r="O16" s="155"/>
      <c r="P16" s="153"/>
      <c r="S16" s="154"/>
    </row>
    <row r="17" spans="1:19" x14ac:dyDescent="0.15">
      <c r="A17" s="141" t="s">
        <v>310</v>
      </c>
      <c r="C17" s="148"/>
      <c r="D17" s="149"/>
      <c r="E17" s="149"/>
      <c r="F17" s="149"/>
      <c r="G17" s="149" t="s">
        <v>311</v>
      </c>
      <c r="H17" s="149"/>
      <c r="I17" s="149"/>
      <c r="J17" s="149"/>
      <c r="K17" s="150"/>
      <c r="L17" s="150"/>
      <c r="M17" s="150"/>
      <c r="N17" s="151">
        <v>1305658978</v>
      </c>
      <c r="O17" s="155"/>
      <c r="P17" s="153"/>
      <c r="S17" s="154"/>
    </row>
    <row r="18" spans="1:19" x14ac:dyDescent="0.15">
      <c r="A18" s="141" t="s">
        <v>312</v>
      </c>
      <c r="C18" s="148"/>
      <c r="D18" s="149"/>
      <c r="E18" s="149"/>
      <c r="F18" s="149"/>
      <c r="G18" s="149" t="s">
        <v>313</v>
      </c>
      <c r="H18" s="149"/>
      <c r="I18" s="149"/>
      <c r="J18" s="149"/>
      <c r="K18" s="150"/>
      <c r="L18" s="150"/>
      <c r="M18" s="150"/>
      <c r="N18" s="151">
        <v>55144963</v>
      </c>
      <c r="O18" s="155"/>
      <c r="P18" s="153"/>
      <c r="S18" s="154"/>
    </row>
    <row r="19" spans="1:19" x14ac:dyDescent="0.15">
      <c r="A19" s="141" t="s">
        <v>314</v>
      </c>
      <c r="C19" s="148"/>
      <c r="D19" s="149"/>
      <c r="E19" s="149"/>
      <c r="F19" s="149"/>
      <c r="G19" s="149" t="s">
        <v>315</v>
      </c>
      <c r="H19" s="149"/>
      <c r="I19" s="149"/>
      <c r="J19" s="149"/>
      <c r="K19" s="150"/>
      <c r="L19" s="150"/>
      <c r="M19" s="150"/>
      <c r="N19" s="151" t="s">
        <v>96</v>
      </c>
      <c r="O19" s="155"/>
      <c r="P19" s="153"/>
      <c r="S19" s="154"/>
    </row>
    <row r="20" spans="1:19" x14ac:dyDescent="0.15">
      <c r="A20" s="141" t="s">
        <v>316</v>
      </c>
      <c r="C20" s="148"/>
      <c r="D20" s="149"/>
      <c r="E20" s="149"/>
      <c r="F20" s="149"/>
      <c r="G20" s="149" t="s">
        <v>152</v>
      </c>
      <c r="H20" s="149"/>
      <c r="I20" s="149"/>
      <c r="J20" s="149"/>
      <c r="K20" s="150"/>
      <c r="L20" s="150"/>
      <c r="M20" s="150"/>
      <c r="N20" s="151">
        <v>13794171</v>
      </c>
      <c r="O20" s="155"/>
      <c r="P20" s="153"/>
      <c r="S20" s="154"/>
    </row>
    <row r="21" spans="1:19" x14ac:dyDescent="0.15">
      <c r="A21" s="141" t="s">
        <v>317</v>
      </c>
      <c r="C21" s="148"/>
      <c r="D21" s="149"/>
      <c r="E21" s="149"/>
      <c r="F21" s="149" t="s">
        <v>318</v>
      </c>
      <c r="G21" s="149"/>
      <c r="H21" s="149"/>
      <c r="I21" s="149"/>
      <c r="J21" s="149"/>
      <c r="K21" s="150"/>
      <c r="L21" s="150"/>
      <c r="M21" s="150"/>
      <c r="N21" s="151">
        <v>1889326184</v>
      </c>
      <c r="O21" s="155"/>
      <c r="P21" s="153"/>
      <c r="S21" s="154"/>
    </row>
    <row r="22" spans="1:19" x14ac:dyDescent="0.15">
      <c r="A22" s="141" t="s">
        <v>319</v>
      </c>
      <c r="C22" s="148"/>
      <c r="D22" s="149"/>
      <c r="E22" s="149"/>
      <c r="F22" s="149"/>
      <c r="G22" s="149" t="s">
        <v>320</v>
      </c>
      <c r="H22" s="149"/>
      <c r="I22" s="149"/>
      <c r="J22" s="149"/>
      <c r="K22" s="150"/>
      <c r="L22" s="150"/>
      <c r="M22" s="150"/>
      <c r="N22" s="151">
        <v>679008707</v>
      </c>
      <c r="O22" s="155"/>
      <c r="P22" s="153"/>
      <c r="S22" s="154"/>
    </row>
    <row r="23" spans="1:19" x14ac:dyDescent="0.15">
      <c r="A23" s="141" t="s">
        <v>321</v>
      </c>
      <c r="C23" s="148"/>
      <c r="D23" s="149"/>
      <c r="E23" s="149"/>
      <c r="F23" s="149"/>
      <c r="G23" s="149" t="s">
        <v>322</v>
      </c>
      <c r="H23" s="149"/>
      <c r="I23" s="149"/>
      <c r="J23" s="149"/>
      <c r="K23" s="150"/>
      <c r="L23" s="150"/>
      <c r="M23" s="150"/>
      <c r="N23" s="151">
        <v>361700594</v>
      </c>
      <c r="O23" s="155"/>
      <c r="P23" s="153"/>
      <c r="S23" s="154"/>
    </row>
    <row r="24" spans="1:19" x14ac:dyDescent="0.15">
      <c r="A24" s="141" t="s">
        <v>323</v>
      </c>
      <c r="C24" s="148"/>
      <c r="D24" s="149"/>
      <c r="E24" s="149"/>
      <c r="F24" s="149"/>
      <c r="G24" s="149" t="s">
        <v>324</v>
      </c>
      <c r="H24" s="149"/>
      <c r="I24" s="149"/>
      <c r="J24" s="149"/>
      <c r="K24" s="150"/>
      <c r="L24" s="150"/>
      <c r="M24" s="150"/>
      <c r="N24" s="151">
        <v>848616883</v>
      </c>
      <c r="O24" s="155"/>
      <c r="P24" s="153"/>
      <c r="S24" s="154"/>
    </row>
    <row r="25" spans="1:19" x14ac:dyDescent="0.15">
      <c r="A25" s="141" t="s">
        <v>325</v>
      </c>
      <c r="C25" s="148"/>
      <c r="D25" s="149"/>
      <c r="E25" s="149"/>
      <c r="F25" s="149"/>
      <c r="G25" s="149" t="s">
        <v>152</v>
      </c>
      <c r="H25" s="149"/>
      <c r="I25" s="149"/>
      <c r="J25" s="149"/>
      <c r="K25" s="150"/>
      <c r="L25" s="150"/>
      <c r="M25" s="150"/>
      <c r="N25" s="151" t="s">
        <v>96</v>
      </c>
      <c r="O25" s="155"/>
      <c r="P25" s="153"/>
      <c r="S25" s="154"/>
    </row>
    <row r="26" spans="1:19" x14ac:dyDescent="0.15">
      <c r="A26" s="141" t="s">
        <v>326</v>
      </c>
      <c r="C26" s="148"/>
      <c r="D26" s="149"/>
      <c r="E26" s="149"/>
      <c r="F26" s="149" t="s">
        <v>327</v>
      </c>
      <c r="G26" s="149"/>
      <c r="H26" s="149"/>
      <c r="I26" s="149"/>
      <c r="J26" s="149"/>
      <c r="K26" s="150"/>
      <c r="L26" s="150"/>
      <c r="M26" s="150"/>
      <c r="N26" s="151">
        <v>9303261</v>
      </c>
      <c r="O26" s="155"/>
      <c r="P26" s="153"/>
      <c r="S26" s="154"/>
    </row>
    <row r="27" spans="1:19" x14ac:dyDescent="0.15">
      <c r="A27" s="141" t="s">
        <v>328</v>
      </c>
      <c r="C27" s="148"/>
      <c r="D27" s="149"/>
      <c r="E27" s="149"/>
      <c r="F27" s="150"/>
      <c r="G27" s="150" t="s">
        <v>329</v>
      </c>
      <c r="H27" s="150"/>
      <c r="I27" s="149"/>
      <c r="J27" s="149"/>
      <c r="K27" s="150"/>
      <c r="L27" s="150"/>
      <c r="M27" s="150"/>
      <c r="N27" s="151">
        <v>6468658</v>
      </c>
      <c r="O27" s="155"/>
      <c r="P27" s="153"/>
      <c r="S27" s="154"/>
    </row>
    <row r="28" spans="1:19" x14ac:dyDescent="0.15">
      <c r="A28" s="141" t="s">
        <v>330</v>
      </c>
      <c r="C28" s="148"/>
      <c r="D28" s="149"/>
      <c r="E28" s="149"/>
      <c r="F28" s="150"/>
      <c r="G28" s="149" t="s">
        <v>331</v>
      </c>
      <c r="H28" s="149"/>
      <c r="I28" s="149"/>
      <c r="J28" s="149"/>
      <c r="K28" s="150"/>
      <c r="L28" s="150"/>
      <c r="M28" s="150"/>
      <c r="N28" s="151" t="s">
        <v>96</v>
      </c>
      <c r="O28" s="155"/>
      <c r="P28" s="153"/>
      <c r="S28" s="154"/>
    </row>
    <row r="29" spans="1:19" x14ac:dyDescent="0.15">
      <c r="A29" s="141" t="s">
        <v>332</v>
      </c>
      <c r="C29" s="148"/>
      <c r="D29" s="149"/>
      <c r="E29" s="149"/>
      <c r="F29" s="150"/>
      <c r="G29" s="149" t="s">
        <v>152</v>
      </c>
      <c r="H29" s="149"/>
      <c r="I29" s="149"/>
      <c r="J29" s="149"/>
      <c r="K29" s="150"/>
      <c r="L29" s="150"/>
      <c r="M29" s="150"/>
      <c r="N29" s="151">
        <v>2834603</v>
      </c>
      <c r="O29" s="155"/>
      <c r="P29" s="153"/>
      <c r="S29" s="154"/>
    </row>
    <row r="30" spans="1:19" x14ac:dyDescent="0.15">
      <c r="A30" s="141" t="s">
        <v>333</v>
      </c>
      <c r="C30" s="148"/>
      <c r="D30" s="149"/>
      <c r="E30" s="150" t="s">
        <v>334</v>
      </c>
      <c r="F30" s="150"/>
      <c r="G30" s="149"/>
      <c r="H30" s="149"/>
      <c r="I30" s="149"/>
      <c r="J30" s="149"/>
      <c r="K30" s="150"/>
      <c r="L30" s="150"/>
      <c r="M30" s="150"/>
      <c r="N30" s="151">
        <v>151671460</v>
      </c>
      <c r="O30" s="155"/>
      <c r="P30" s="153"/>
      <c r="S30" s="154"/>
    </row>
    <row r="31" spans="1:19" x14ac:dyDescent="0.15">
      <c r="A31" s="141" t="s">
        <v>335</v>
      </c>
      <c r="C31" s="148"/>
      <c r="D31" s="149"/>
      <c r="E31" s="149"/>
      <c r="F31" s="149" t="s">
        <v>336</v>
      </c>
      <c r="G31" s="149"/>
      <c r="H31" s="149"/>
      <c r="I31" s="149"/>
      <c r="J31" s="149"/>
      <c r="K31" s="150"/>
      <c r="L31" s="150"/>
      <c r="M31" s="150"/>
      <c r="N31" s="151">
        <v>146518952</v>
      </c>
      <c r="O31" s="155"/>
      <c r="P31" s="153"/>
      <c r="S31" s="154"/>
    </row>
    <row r="32" spans="1:19" x14ac:dyDescent="0.15">
      <c r="A32" s="141" t="s">
        <v>337</v>
      </c>
      <c r="C32" s="148"/>
      <c r="D32" s="149"/>
      <c r="E32" s="149"/>
      <c r="F32" s="149" t="s">
        <v>338</v>
      </c>
      <c r="G32" s="149"/>
      <c r="H32" s="149"/>
      <c r="I32" s="149"/>
      <c r="J32" s="149"/>
      <c r="K32" s="150"/>
      <c r="L32" s="150"/>
      <c r="M32" s="150"/>
      <c r="N32" s="151" t="s">
        <v>96</v>
      </c>
      <c r="O32" s="155"/>
      <c r="P32" s="153"/>
      <c r="S32" s="154"/>
    </row>
    <row r="33" spans="1:19" x14ac:dyDescent="0.15">
      <c r="A33" s="141" t="s">
        <v>339</v>
      </c>
      <c r="C33" s="148"/>
      <c r="D33" s="149"/>
      <c r="E33" s="149"/>
      <c r="F33" s="149" t="s">
        <v>340</v>
      </c>
      <c r="G33" s="149"/>
      <c r="H33" s="149"/>
      <c r="I33" s="149"/>
      <c r="J33" s="149"/>
      <c r="K33" s="150"/>
      <c r="L33" s="150"/>
      <c r="M33" s="150"/>
      <c r="N33" s="151" t="s">
        <v>96</v>
      </c>
      <c r="O33" s="155"/>
      <c r="P33" s="153"/>
      <c r="S33" s="154"/>
    </row>
    <row r="34" spans="1:19" x14ac:dyDescent="0.15">
      <c r="A34" s="141" t="s">
        <v>341</v>
      </c>
      <c r="C34" s="148"/>
      <c r="D34" s="149"/>
      <c r="E34" s="149"/>
      <c r="F34" s="149" t="s">
        <v>152</v>
      </c>
      <c r="G34" s="149"/>
      <c r="H34" s="149"/>
      <c r="I34" s="149"/>
      <c r="J34" s="149"/>
      <c r="K34" s="150"/>
      <c r="L34" s="150"/>
      <c r="M34" s="150"/>
      <c r="N34" s="151">
        <v>5152508</v>
      </c>
      <c r="O34" s="155"/>
      <c r="P34" s="153"/>
      <c r="S34" s="154"/>
    </row>
    <row r="35" spans="1:19" x14ac:dyDescent="0.15">
      <c r="A35" s="141" t="s">
        <v>342</v>
      </c>
      <c r="C35" s="148"/>
      <c r="D35" s="149" t="s">
        <v>343</v>
      </c>
      <c r="E35" s="149"/>
      <c r="F35" s="149"/>
      <c r="G35" s="149"/>
      <c r="H35" s="149"/>
      <c r="I35" s="149"/>
      <c r="J35" s="149"/>
      <c r="K35" s="150"/>
      <c r="L35" s="150"/>
      <c r="M35" s="150"/>
      <c r="N35" s="151">
        <v>413957370</v>
      </c>
      <c r="O35" s="155"/>
      <c r="P35" s="153"/>
      <c r="S35" s="154"/>
    </row>
    <row r="36" spans="1:19" x14ac:dyDescent="0.15">
      <c r="A36" s="141" t="s">
        <v>344</v>
      </c>
      <c r="C36" s="148"/>
      <c r="D36" s="149"/>
      <c r="E36" s="149" t="s">
        <v>345</v>
      </c>
      <c r="F36" s="149"/>
      <c r="G36" s="149"/>
      <c r="H36" s="149"/>
      <c r="I36" s="149"/>
      <c r="J36" s="149"/>
      <c r="K36" s="156"/>
      <c r="L36" s="156"/>
      <c r="M36" s="156"/>
      <c r="N36" s="151">
        <v>259751539</v>
      </c>
      <c r="O36" s="155"/>
      <c r="P36" s="153"/>
      <c r="S36" s="154"/>
    </row>
    <row r="37" spans="1:19" x14ac:dyDescent="0.15">
      <c r="A37" s="141" t="s">
        <v>346</v>
      </c>
      <c r="C37" s="148"/>
      <c r="D37" s="149"/>
      <c r="E37" s="149" t="s">
        <v>152</v>
      </c>
      <c r="F37" s="149"/>
      <c r="G37" s="150"/>
      <c r="H37" s="149"/>
      <c r="I37" s="149"/>
      <c r="J37" s="149"/>
      <c r="K37" s="156"/>
      <c r="L37" s="156"/>
      <c r="M37" s="156"/>
      <c r="N37" s="151">
        <v>154205831</v>
      </c>
      <c r="O37" s="155"/>
      <c r="P37" s="153"/>
      <c r="S37" s="154"/>
    </row>
    <row r="38" spans="1:19" x14ac:dyDescent="0.15">
      <c r="A38" s="141" t="s">
        <v>347</v>
      </c>
      <c r="C38" s="157" t="s">
        <v>348</v>
      </c>
      <c r="D38" s="158"/>
      <c r="E38" s="158"/>
      <c r="F38" s="158"/>
      <c r="G38" s="158"/>
      <c r="H38" s="158"/>
      <c r="I38" s="158"/>
      <c r="J38" s="158"/>
      <c r="K38" s="159"/>
      <c r="L38" s="159"/>
      <c r="M38" s="159"/>
      <c r="N38" s="160">
        <v>-3010941647</v>
      </c>
      <c r="O38" s="161"/>
      <c r="P38" s="153"/>
      <c r="S38" s="154"/>
    </row>
    <row r="39" spans="1:19" x14ac:dyDescent="0.15">
      <c r="A39" s="141" t="s">
        <v>349</v>
      </c>
      <c r="C39" s="148"/>
      <c r="D39" s="149" t="s">
        <v>350</v>
      </c>
      <c r="E39" s="149"/>
      <c r="F39" s="150"/>
      <c r="G39" s="149"/>
      <c r="H39" s="149"/>
      <c r="I39" s="149"/>
      <c r="J39" s="149"/>
      <c r="K39" s="150"/>
      <c r="L39" s="150"/>
      <c r="M39" s="150"/>
      <c r="N39" s="151">
        <v>2</v>
      </c>
      <c r="O39" s="152"/>
      <c r="P39" s="153"/>
      <c r="S39" s="154"/>
    </row>
    <row r="40" spans="1:19" x14ac:dyDescent="0.15">
      <c r="A40" s="141" t="s">
        <v>351</v>
      </c>
      <c r="C40" s="148"/>
      <c r="D40" s="149"/>
      <c r="E40" s="150" t="s">
        <v>352</v>
      </c>
      <c r="F40" s="150"/>
      <c r="G40" s="149"/>
      <c r="H40" s="149"/>
      <c r="I40" s="149"/>
      <c r="J40" s="149"/>
      <c r="K40" s="150"/>
      <c r="L40" s="150"/>
      <c r="M40" s="150"/>
      <c r="N40" s="151" t="s">
        <v>96</v>
      </c>
      <c r="O40" s="155"/>
      <c r="P40" s="153"/>
      <c r="S40" s="154"/>
    </row>
    <row r="41" spans="1:19" x14ac:dyDescent="0.15">
      <c r="A41" s="141" t="s">
        <v>353</v>
      </c>
      <c r="C41" s="148"/>
      <c r="D41" s="149"/>
      <c r="E41" s="150" t="s">
        <v>354</v>
      </c>
      <c r="F41" s="150"/>
      <c r="G41" s="149"/>
      <c r="H41" s="149"/>
      <c r="I41" s="149"/>
      <c r="J41" s="149"/>
      <c r="K41" s="150"/>
      <c r="L41" s="150"/>
      <c r="M41" s="150"/>
      <c r="N41" s="151">
        <v>2</v>
      </c>
      <c r="O41" s="155"/>
      <c r="P41" s="153"/>
      <c r="S41" s="154"/>
    </row>
    <row r="42" spans="1:19" x14ac:dyDescent="0.15">
      <c r="A42" s="141" t="s">
        <v>355</v>
      </c>
      <c r="C42" s="148"/>
      <c r="D42" s="149"/>
      <c r="E42" s="150" t="s">
        <v>356</v>
      </c>
      <c r="F42" s="150"/>
      <c r="G42" s="149"/>
      <c r="H42" s="150"/>
      <c r="I42" s="149"/>
      <c r="J42" s="149"/>
      <c r="K42" s="150"/>
      <c r="L42" s="150"/>
      <c r="M42" s="150"/>
      <c r="N42" s="151" t="s">
        <v>96</v>
      </c>
      <c r="O42" s="155"/>
      <c r="P42" s="153"/>
      <c r="S42" s="154"/>
    </row>
    <row r="43" spans="1:19" x14ac:dyDescent="0.15">
      <c r="A43" s="141" t="s">
        <v>357</v>
      </c>
      <c r="C43" s="148"/>
      <c r="D43" s="149"/>
      <c r="E43" s="149" t="s">
        <v>358</v>
      </c>
      <c r="F43" s="149"/>
      <c r="G43" s="149"/>
      <c r="H43" s="149"/>
      <c r="I43" s="149"/>
      <c r="J43" s="149"/>
      <c r="K43" s="150"/>
      <c r="L43" s="150"/>
      <c r="M43" s="150"/>
      <c r="N43" s="151" t="s">
        <v>96</v>
      </c>
      <c r="O43" s="155"/>
      <c r="P43" s="153"/>
      <c r="S43" s="154"/>
    </row>
    <row r="44" spans="1:19" x14ac:dyDescent="0.15">
      <c r="A44" s="141" t="s">
        <v>359</v>
      </c>
      <c r="C44" s="148"/>
      <c r="D44" s="149"/>
      <c r="E44" s="149" t="s">
        <v>152</v>
      </c>
      <c r="F44" s="149"/>
      <c r="G44" s="149"/>
      <c r="H44" s="149"/>
      <c r="I44" s="149"/>
      <c r="J44" s="149"/>
      <c r="K44" s="150"/>
      <c r="L44" s="150"/>
      <c r="M44" s="150"/>
      <c r="N44" s="151" t="s">
        <v>96</v>
      </c>
      <c r="O44" s="155"/>
      <c r="P44" s="153"/>
      <c r="S44" s="154"/>
    </row>
    <row r="45" spans="1:19" x14ac:dyDescent="0.15">
      <c r="A45" s="141" t="s">
        <v>360</v>
      </c>
      <c r="C45" s="148"/>
      <c r="D45" s="149" t="s">
        <v>361</v>
      </c>
      <c r="E45" s="149"/>
      <c r="F45" s="149"/>
      <c r="G45" s="149"/>
      <c r="H45" s="149"/>
      <c r="I45" s="149"/>
      <c r="J45" s="149"/>
      <c r="K45" s="156"/>
      <c r="L45" s="156"/>
      <c r="M45" s="156"/>
      <c r="N45" s="151" t="s">
        <v>148</v>
      </c>
      <c r="O45" s="152"/>
      <c r="P45" s="153"/>
      <c r="S45" s="154"/>
    </row>
    <row r="46" spans="1:19" x14ac:dyDescent="0.15">
      <c r="A46" s="141" t="s">
        <v>362</v>
      </c>
      <c r="C46" s="148"/>
      <c r="D46" s="149"/>
      <c r="E46" s="149" t="s">
        <v>363</v>
      </c>
      <c r="F46" s="149"/>
      <c r="G46" s="149"/>
      <c r="H46" s="149"/>
      <c r="I46" s="149"/>
      <c r="J46" s="149"/>
      <c r="K46" s="156"/>
      <c r="L46" s="156"/>
      <c r="M46" s="156"/>
      <c r="N46" s="151" t="s">
        <v>96</v>
      </c>
      <c r="O46" s="155"/>
      <c r="P46" s="153"/>
      <c r="S46" s="154"/>
    </row>
    <row r="47" spans="1:19" ht="14.25" thickBot="1" x14ac:dyDescent="0.2">
      <c r="A47" s="141" t="s">
        <v>364</v>
      </c>
      <c r="C47" s="148"/>
      <c r="D47" s="149"/>
      <c r="E47" s="149" t="s">
        <v>152</v>
      </c>
      <c r="F47" s="149"/>
      <c r="G47" s="149"/>
      <c r="H47" s="149"/>
      <c r="I47" s="149"/>
      <c r="J47" s="149"/>
      <c r="K47" s="156"/>
      <c r="L47" s="156"/>
      <c r="M47" s="156"/>
      <c r="N47" s="151" t="s">
        <v>96</v>
      </c>
      <c r="O47" s="155"/>
      <c r="P47" s="153"/>
      <c r="S47" s="154"/>
    </row>
    <row r="48" spans="1:19" ht="14.25" thickBot="1" x14ac:dyDescent="0.2">
      <c r="A48" s="141" t="s">
        <v>365</v>
      </c>
      <c r="C48" s="162" t="s">
        <v>366</v>
      </c>
      <c r="D48" s="163"/>
      <c r="E48" s="163"/>
      <c r="F48" s="163"/>
      <c r="G48" s="163"/>
      <c r="H48" s="163"/>
      <c r="I48" s="163"/>
      <c r="J48" s="163"/>
      <c r="K48" s="164"/>
      <c r="L48" s="164"/>
      <c r="M48" s="164"/>
      <c r="N48" s="165">
        <v>-3010941649</v>
      </c>
      <c r="O48" s="166"/>
      <c r="P48" s="153"/>
      <c r="S48" s="154"/>
    </row>
    <row r="49" spans="1:12" s="168" customFormat="1" ht="3.75" customHeight="1" x14ac:dyDescent="0.15">
      <c r="A49" s="167"/>
      <c r="C49" s="169"/>
      <c r="D49" s="169"/>
      <c r="E49" s="170"/>
      <c r="F49" s="170"/>
      <c r="G49" s="170"/>
      <c r="H49" s="170"/>
      <c r="I49" s="170"/>
      <c r="J49" s="171"/>
      <c r="K49" s="171"/>
      <c r="L49" s="171"/>
    </row>
    <row r="50" spans="1:12" s="168" customFormat="1" ht="15.6" customHeight="1" x14ac:dyDescent="0.15">
      <c r="A50" s="167"/>
      <c r="C50" s="172"/>
      <c r="D50" s="172" t="s">
        <v>264</v>
      </c>
      <c r="E50" s="173"/>
      <c r="F50" s="173"/>
      <c r="G50" s="173"/>
      <c r="H50" s="173"/>
      <c r="I50" s="173"/>
      <c r="J50" s="174"/>
      <c r="K50" s="174"/>
      <c r="L50" s="174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9"/>
  <sheetViews>
    <sheetView topLeftCell="B1" zoomScale="85" zoomScaleNormal="85" workbookViewId="0"/>
  </sheetViews>
  <sheetFormatPr defaultRowHeight="13.5" x14ac:dyDescent="0.15"/>
  <cols>
    <col min="1" max="1" width="9" style="15" hidden="1" customWidth="1"/>
    <col min="2" max="2" width="0.75" style="17" customWidth="1"/>
    <col min="3" max="11" width="2.125" style="17" customWidth="1"/>
    <col min="12" max="12" width="13.25" style="17" customWidth="1"/>
    <col min="13" max="13" width="21.625" style="17" customWidth="1"/>
    <col min="14" max="14" width="3" style="17" customWidth="1"/>
    <col min="15" max="15" width="0.75" style="144" customWidth="1"/>
    <col min="16" max="16" width="9" style="20"/>
    <col min="17" max="17" width="0" style="20" hidden="1" customWidth="1"/>
    <col min="18" max="16384" width="9" style="20"/>
  </cols>
  <sheetData>
    <row r="1" spans="1:19" x14ac:dyDescent="0.15">
      <c r="C1" s="17" t="s">
        <v>111</v>
      </c>
    </row>
    <row r="2" spans="1:19" x14ac:dyDescent="0.15">
      <c r="C2" s="17" t="s">
        <v>112</v>
      </c>
    </row>
    <row r="3" spans="1:19" x14ac:dyDescent="0.15">
      <c r="C3" s="17" t="s">
        <v>113</v>
      </c>
    </row>
    <row r="4" spans="1:19" x14ac:dyDescent="0.15">
      <c r="C4" s="17" t="s">
        <v>114</v>
      </c>
    </row>
    <row r="5" spans="1:19" x14ac:dyDescent="0.15">
      <c r="C5" s="17" t="s">
        <v>115</v>
      </c>
    </row>
    <row r="6" spans="1:19" x14ac:dyDescent="0.15">
      <c r="C6" s="17" t="s">
        <v>116</v>
      </c>
    </row>
    <row r="7" spans="1:19" x14ac:dyDescent="0.15">
      <c r="C7" s="17" t="s">
        <v>117</v>
      </c>
    </row>
    <row r="8" spans="1:19" s="144" customFormat="1" x14ac:dyDescent="0.15">
      <c r="A8" s="15"/>
      <c r="B8" s="175"/>
      <c r="C8" s="175"/>
      <c r="D8" s="143"/>
      <c r="E8" s="143"/>
      <c r="F8" s="143"/>
      <c r="G8" s="143"/>
      <c r="H8" s="143"/>
      <c r="I8" s="17"/>
      <c r="J8" s="17"/>
      <c r="K8" s="17"/>
      <c r="L8" s="17"/>
      <c r="M8" s="17"/>
      <c r="N8" s="17"/>
    </row>
    <row r="9" spans="1:19" s="144" customFormat="1" ht="24" x14ac:dyDescent="0.15">
      <c r="A9" s="15"/>
      <c r="B9" s="176"/>
      <c r="C9" s="432" t="s">
        <v>367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1:19" s="144" customFormat="1" ht="14.25" x14ac:dyDescent="0.15">
      <c r="A10" s="177"/>
      <c r="B10" s="178"/>
      <c r="C10" s="433" t="s">
        <v>266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</row>
    <row r="11" spans="1:19" s="144" customFormat="1" ht="14.25" x14ac:dyDescent="0.15">
      <c r="A11" s="177"/>
      <c r="B11" s="178"/>
      <c r="C11" s="433" t="s">
        <v>267</v>
      </c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</row>
    <row r="12" spans="1:19" s="144" customFormat="1" ht="14.25" thickBot="1" x14ac:dyDescent="0.2">
      <c r="A12" s="177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 t="s">
        <v>120</v>
      </c>
    </row>
    <row r="13" spans="1:19" s="144" customFormat="1" x14ac:dyDescent="0.15">
      <c r="A13" s="177"/>
      <c r="B13" s="178"/>
      <c r="C13" s="434" t="s">
        <v>123</v>
      </c>
      <c r="D13" s="435"/>
      <c r="E13" s="435"/>
      <c r="F13" s="435"/>
      <c r="G13" s="435"/>
      <c r="H13" s="435"/>
      <c r="I13" s="435"/>
      <c r="J13" s="436"/>
      <c r="K13" s="436"/>
      <c r="L13" s="437"/>
      <c r="M13" s="441" t="s">
        <v>124</v>
      </c>
      <c r="N13" s="442"/>
    </row>
    <row r="14" spans="1:19" s="144" customFormat="1" ht="14.25" thickBot="1" x14ac:dyDescent="0.2">
      <c r="A14" s="177" t="s">
        <v>121</v>
      </c>
      <c r="B14" s="178"/>
      <c r="C14" s="438"/>
      <c r="D14" s="439"/>
      <c r="E14" s="439"/>
      <c r="F14" s="439"/>
      <c r="G14" s="439"/>
      <c r="H14" s="439"/>
      <c r="I14" s="439"/>
      <c r="J14" s="439"/>
      <c r="K14" s="439"/>
      <c r="L14" s="440"/>
      <c r="M14" s="443"/>
      <c r="N14" s="444"/>
    </row>
    <row r="15" spans="1:19" s="144" customFormat="1" x14ac:dyDescent="0.15">
      <c r="A15" s="181"/>
      <c r="B15" s="182"/>
      <c r="C15" s="183" t="s">
        <v>368</v>
      </c>
      <c r="D15" s="184"/>
      <c r="E15" s="184"/>
      <c r="F15" s="185"/>
      <c r="G15" s="185"/>
      <c r="H15" s="186"/>
      <c r="I15" s="185"/>
      <c r="J15" s="186"/>
      <c r="K15" s="186"/>
      <c r="L15" s="187"/>
      <c r="M15" s="188"/>
      <c r="N15" s="189"/>
      <c r="S15" s="190"/>
    </row>
    <row r="16" spans="1:19" s="144" customFormat="1" x14ac:dyDescent="0.15">
      <c r="A16" s="15" t="s">
        <v>369</v>
      </c>
      <c r="B16" s="17"/>
      <c r="C16" s="191"/>
      <c r="D16" s="192" t="s">
        <v>370</v>
      </c>
      <c r="E16" s="192"/>
      <c r="F16" s="193"/>
      <c r="G16" s="193"/>
      <c r="H16" s="179"/>
      <c r="I16" s="193"/>
      <c r="J16" s="179"/>
      <c r="K16" s="179"/>
      <c r="L16" s="194"/>
      <c r="M16" s="195">
        <v>2579248627</v>
      </c>
      <c r="N16" s="196"/>
      <c r="S16" s="190"/>
    </row>
    <row r="17" spans="1:19" s="144" customFormat="1" x14ac:dyDescent="0.15">
      <c r="A17" s="15" t="s">
        <v>371</v>
      </c>
      <c r="B17" s="17"/>
      <c r="C17" s="191"/>
      <c r="D17" s="192"/>
      <c r="E17" s="192" t="s">
        <v>372</v>
      </c>
      <c r="F17" s="193"/>
      <c r="G17" s="193"/>
      <c r="H17" s="193"/>
      <c r="I17" s="193"/>
      <c r="J17" s="179"/>
      <c r="K17" s="179"/>
      <c r="L17" s="194"/>
      <c r="M17" s="195">
        <v>2427577167</v>
      </c>
      <c r="N17" s="196"/>
      <c r="S17" s="190"/>
    </row>
    <row r="18" spans="1:19" s="144" customFormat="1" x14ac:dyDescent="0.15">
      <c r="A18" s="15" t="s">
        <v>373</v>
      </c>
      <c r="B18" s="17"/>
      <c r="C18" s="191"/>
      <c r="D18" s="192"/>
      <c r="E18" s="192"/>
      <c r="F18" s="193" t="s">
        <v>374</v>
      </c>
      <c r="G18" s="193"/>
      <c r="H18" s="193"/>
      <c r="I18" s="193"/>
      <c r="J18" s="179"/>
      <c r="K18" s="179"/>
      <c r="L18" s="194"/>
      <c r="M18" s="195">
        <v>1375564605</v>
      </c>
      <c r="N18" s="196"/>
      <c r="S18" s="190"/>
    </row>
    <row r="19" spans="1:19" s="144" customFormat="1" x14ac:dyDescent="0.15">
      <c r="A19" s="15" t="s">
        <v>375</v>
      </c>
      <c r="B19" s="17"/>
      <c r="C19" s="191"/>
      <c r="D19" s="192"/>
      <c r="E19" s="192"/>
      <c r="F19" s="193" t="s">
        <v>376</v>
      </c>
      <c r="G19" s="193"/>
      <c r="H19" s="193"/>
      <c r="I19" s="193"/>
      <c r="J19" s="179"/>
      <c r="K19" s="179"/>
      <c r="L19" s="194"/>
      <c r="M19" s="195">
        <v>1045542767</v>
      </c>
      <c r="N19" s="196"/>
      <c r="S19" s="190"/>
    </row>
    <row r="20" spans="1:19" s="144" customFormat="1" x14ac:dyDescent="0.15">
      <c r="A20" s="15" t="s">
        <v>377</v>
      </c>
      <c r="B20" s="17"/>
      <c r="C20" s="197"/>
      <c r="D20" s="179"/>
      <c r="E20" s="179"/>
      <c r="F20" s="179" t="s">
        <v>378</v>
      </c>
      <c r="G20" s="179"/>
      <c r="H20" s="179"/>
      <c r="I20" s="179"/>
      <c r="J20" s="179"/>
      <c r="K20" s="179"/>
      <c r="L20" s="194"/>
      <c r="M20" s="195">
        <v>6468658</v>
      </c>
      <c r="N20" s="196"/>
      <c r="S20" s="190"/>
    </row>
    <row r="21" spans="1:19" s="144" customFormat="1" x14ac:dyDescent="0.15">
      <c r="A21" s="15" t="s">
        <v>379</v>
      </c>
      <c r="B21" s="17"/>
      <c r="C21" s="198"/>
      <c r="D21" s="199"/>
      <c r="E21" s="179"/>
      <c r="F21" s="199" t="s">
        <v>380</v>
      </c>
      <c r="G21" s="199"/>
      <c r="H21" s="199"/>
      <c r="I21" s="199"/>
      <c r="J21" s="179"/>
      <c r="K21" s="179"/>
      <c r="L21" s="194"/>
      <c r="M21" s="195">
        <v>1137</v>
      </c>
      <c r="N21" s="196"/>
      <c r="S21" s="190"/>
    </row>
    <row r="22" spans="1:19" s="144" customFormat="1" x14ac:dyDescent="0.15">
      <c r="A22" s="15" t="s">
        <v>381</v>
      </c>
      <c r="B22" s="17"/>
      <c r="C22" s="197"/>
      <c r="D22" s="199"/>
      <c r="E22" s="179" t="s">
        <v>382</v>
      </c>
      <c r="F22" s="199"/>
      <c r="G22" s="199"/>
      <c r="H22" s="199"/>
      <c r="I22" s="199"/>
      <c r="J22" s="179"/>
      <c r="K22" s="179"/>
      <c r="L22" s="194"/>
      <c r="M22" s="195">
        <v>151671460</v>
      </c>
      <c r="N22" s="196"/>
      <c r="S22" s="190"/>
    </row>
    <row r="23" spans="1:19" s="144" customFormat="1" x14ac:dyDescent="0.15">
      <c r="A23" s="15" t="s">
        <v>383</v>
      </c>
      <c r="B23" s="17"/>
      <c r="C23" s="197"/>
      <c r="D23" s="199"/>
      <c r="E23" s="199"/>
      <c r="F23" s="179" t="s">
        <v>384</v>
      </c>
      <c r="G23" s="199"/>
      <c r="H23" s="199"/>
      <c r="I23" s="199"/>
      <c r="J23" s="179"/>
      <c r="K23" s="179"/>
      <c r="L23" s="194"/>
      <c r="M23" s="195">
        <v>146518952</v>
      </c>
      <c r="N23" s="196"/>
      <c r="S23" s="190"/>
    </row>
    <row r="24" spans="1:19" s="144" customFormat="1" x14ac:dyDescent="0.15">
      <c r="A24" s="15" t="s">
        <v>385</v>
      </c>
      <c r="B24" s="17"/>
      <c r="C24" s="197"/>
      <c r="D24" s="199"/>
      <c r="E24" s="199"/>
      <c r="F24" s="179" t="s">
        <v>386</v>
      </c>
      <c r="G24" s="199"/>
      <c r="H24" s="199"/>
      <c r="I24" s="199"/>
      <c r="J24" s="179"/>
      <c r="K24" s="179"/>
      <c r="L24" s="194"/>
      <c r="M24" s="195" t="s">
        <v>96</v>
      </c>
      <c r="N24" s="196"/>
      <c r="S24" s="190"/>
    </row>
    <row r="25" spans="1:19" s="144" customFormat="1" x14ac:dyDescent="0.15">
      <c r="A25" s="15" t="s">
        <v>387</v>
      </c>
      <c r="B25" s="17"/>
      <c r="C25" s="197"/>
      <c r="D25" s="179"/>
      <c r="E25" s="199"/>
      <c r="F25" s="179" t="s">
        <v>388</v>
      </c>
      <c r="G25" s="199"/>
      <c r="H25" s="199"/>
      <c r="I25" s="199"/>
      <c r="J25" s="179"/>
      <c r="K25" s="179"/>
      <c r="L25" s="194"/>
      <c r="M25" s="195" t="s">
        <v>96</v>
      </c>
      <c r="N25" s="200"/>
      <c r="S25" s="190"/>
    </row>
    <row r="26" spans="1:19" s="144" customFormat="1" x14ac:dyDescent="0.15">
      <c r="A26" s="15" t="s">
        <v>389</v>
      </c>
      <c r="B26" s="17"/>
      <c r="C26" s="197"/>
      <c r="D26" s="179"/>
      <c r="E26" s="201"/>
      <c r="F26" s="199" t="s">
        <v>380</v>
      </c>
      <c r="G26" s="179"/>
      <c r="H26" s="199"/>
      <c r="I26" s="199"/>
      <c r="J26" s="179"/>
      <c r="K26" s="179"/>
      <c r="L26" s="194"/>
      <c r="M26" s="195">
        <v>5152508</v>
      </c>
      <c r="N26" s="196"/>
      <c r="S26" s="190"/>
    </row>
    <row r="27" spans="1:19" s="144" customFormat="1" x14ac:dyDescent="0.15">
      <c r="A27" s="15" t="s">
        <v>390</v>
      </c>
      <c r="B27" s="17"/>
      <c r="C27" s="197"/>
      <c r="D27" s="179" t="s">
        <v>391</v>
      </c>
      <c r="E27" s="201"/>
      <c r="F27" s="199"/>
      <c r="G27" s="199"/>
      <c r="H27" s="199"/>
      <c r="I27" s="199"/>
      <c r="J27" s="179"/>
      <c r="K27" s="179"/>
      <c r="L27" s="194"/>
      <c r="M27" s="195">
        <v>2707362101</v>
      </c>
      <c r="N27" s="196"/>
      <c r="S27" s="190"/>
    </row>
    <row r="28" spans="1:19" s="144" customFormat="1" x14ac:dyDescent="0.15">
      <c r="A28" s="15" t="s">
        <v>392</v>
      </c>
      <c r="B28" s="17"/>
      <c r="C28" s="197"/>
      <c r="D28" s="179"/>
      <c r="E28" s="201" t="s">
        <v>393</v>
      </c>
      <c r="F28" s="199"/>
      <c r="G28" s="199"/>
      <c r="H28" s="199"/>
      <c r="I28" s="199"/>
      <c r="J28" s="179"/>
      <c r="K28" s="179"/>
      <c r="L28" s="194"/>
      <c r="M28" s="195">
        <v>2430060543</v>
      </c>
      <c r="N28" s="196"/>
      <c r="S28" s="190"/>
    </row>
    <row r="29" spans="1:19" s="144" customFormat="1" x14ac:dyDescent="0.15">
      <c r="A29" s="15" t="s">
        <v>394</v>
      </c>
      <c r="B29" s="17"/>
      <c r="C29" s="197"/>
      <c r="D29" s="179"/>
      <c r="E29" s="201" t="s">
        <v>395</v>
      </c>
      <c r="F29" s="199"/>
      <c r="G29" s="199"/>
      <c r="H29" s="199"/>
      <c r="I29" s="199"/>
      <c r="J29" s="179"/>
      <c r="K29" s="179"/>
      <c r="L29" s="194"/>
      <c r="M29" s="195" t="s">
        <v>96</v>
      </c>
      <c r="N29" s="196"/>
      <c r="S29" s="190"/>
    </row>
    <row r="30" spans="1:19" s="144" customFormat="1" x14ac:dyDescent="0.15">
      <c r="A30" s="15" t="s">
        <v>396</v>
      </c>
      <c r="B30" s="17"/>
      <c r="C30" s="197"/>
      <c r="D30" s="179"/>
      <c r="E30" s="201" t="s">
        <v>397</v>
      </c>
      <c r="F30" s="199"/>
      <c r="G30" s="199"/>
      <c r="H30" s="199"/>
      <c r="I30" s="199"/>
      <c r="J30" s="179"/>
      <c r="K30" s="179"/>
      <c r="L30" s="194"/>
      <c r="M30" s="195">
        <v>259751539</v>
      </c>
      <c r="N30" s="196"/>
      <c r="S30" s="190"/>
    </row>
    <row r="31" spans="1:19" s="144" customFormat="1" x14ac:dyDescent="0.15">
      <c r="A31" s="15" t="s">
        <v>398</v>
      </c>
      <c r="B31" s="17"/>
      <c r="C31" s="197"/>
      <c r="D31" s="179"/>
      <c r="E31" s="201" t="s">
        <v>399</v>
      </c>
      <c r="F31" s="199"/>
      <c r="G31" s="199"/>
      <c r="H31" s="199"/>
      <c r="I31" s="201"/>
      <c r="J31" s="179"/>
      <c r="K31" s="179"/>
      <c r="L31" s="194"/>
      <c r="M31" s="195">
        <v>17550019</v>
      </c>
      <c r="N31" s="196"/>
      <c r="S31" s="190"/>
    </row>
    <row r="32" spans="1:19" s="144" customFormat="1" x14ac:dyDescent="0.15">
      <c r="A32" s="15" t="s">
        <v>400</v>
      </c>
      <c r="B32" s="17"/>
      <c r="C32" s="197"/>
      <c r="D32" s="179" t="s">
        <v>401</v>
      </c>
      <c r="E32" s="201"/>
      <c r="F32" s="199"/>
      <c r="G32" s="199"/>
      <c r="H32" s="199"/>
      <c r="I32" s="201"/>
      <c r="J32" s="179"/>
      <c r="K32" s="179"/>
      <c r="L32" s="194"/>
      <c r="M32" s="195" t="s">
        <v>148</v>
      </c>
      <c r="N32" s="196"/>
      <c r="S32" s="190"/>
    </row>
    <row r="33" spans="1:19" s="144" customFormat="1" x14ac:dyDescent="0.15">
      <c r="A33" s="15" t="s">
        <v>402</v>
      </c>
      <c r="B33" s="17"/>
      <c r="C33" s="197"/>
      <c r="D33" s="179"/>
      <c r="E33" s="201" t="s">
        <v>403</v>
      </c>
      <c r="F33" s="199"/>
      <c r="G33" s="199"/>
      <c r="H33" s="199"/>
      <c r="I33" s="199"/>
      <c r="J33" s="179"/>
      <c r="K33" s="179"/>
      <c r="L33" s="194"/>
      <c r="M33" s="195" t="s">
        <v>96</v>
      </c>
      <c r="N33" s="196"/>
      <c r="S33" s="190"/>
    </row>
    <row r="34" spans="1:19" s="144" customFormat="1" x14ac:dyDescent="0.15">
      <c r="A34" s="15" t="s">
        <v>404</v>
      </c>
      <c r="B34" s="17"/>
      <c r="C34" s="197"/>
      <c r="D34" s="179"/>
      <c r="E34" s="201" t="s">
        <v>380</v>
      </c>
      <c r="F34" s="199"/>
      <c r="G34" s="199"/>
      <c r="H34" s="199"/>
      <c r="I34" s="199"/>
      <c r="J34" s="179"/>
      <c r="K34" s="179"/>
      <c r="L34" s="194"/>
      <c r="M34" s="195" t="s">
        <v>96</v>
      </c>
      <c r="N34" s="196"/>
      <c r="S34" s="190"/>
    </row>
    <row r="35" spans="1:19" s="144" customFormat="1" x14ac:dyDescent="0.15">
      <c r="A35" s="15" t="s">
        <v>405</v>
      </c>
      <c r="B35" s="17"/>
      <c r="C35" s="197"/>
      <c r="D35" s="179" t="s">
        <v>406</v>
      </c>
      <c r="E35" s="201"/>
      <c r="F35" s="199"/>
      <c r="G35" s="199"/>
      <c r="H35" s="199"/>
      <c r="I35" s="199"/>
      <c r="J35" s="179"/>
      <c r="K35" s="179"/>
      <c r="L35" s="194"/>
      <c r="M35" s="195" t="s">
        <v>96</v>
      </c>
      <c r="N35" s="196"/>
      <c r="S35" s="190"/>
    </row>
    <row r="36" spans="1:19" s="144" customFormat="1" x14ac:dyDescent="0.15">
      <c r="A36" s="15" t="s">
        <v>407</v>
      </c>
      <c r="B36" s="17"/>
      <c r="C36" s="202" t="s">
        <v>408</v>
      </c>
      <c r="D36" s="203"/>
      <c r="E36" s="204"/>
      <c r="F36" s="205"/>
      <c r="G36" s="205"/>
      <c r="H36" s="205"/>
      <c r="I36" s="205"/>
      <c r="J36" s="203"/>
      <c r="K36" s="203"/>
      <c r="L36" s="206"/>
      <c r="M36" s="207">
        <v>128113474</v>
      </c>
      <c r="N36" s="208"/>
      <c r="S36" s="190"/>
    </row>
    <row r="37" spans="1:19" s="144" customFormat="1" x14ac:dyDescent="0.15">
      <c r="A37" s="15"/>
      <c r="B37" s="17"/>
      <c r="C37" s="197" t="s">
        <v>409</v>
      </c>
      <c r="D37" s="179"/>
      <c r="E37" s="201"/>
      <c r="F37" s="199"/>
      <c r="G37" s="199"/>
      <c r="H37" s="199"/>
      <c r="I37" s="201"/>
      <c r="J37" s="179"/>
      <c r="K37" s="179"/>
      <c r="L37" s="194"/>
      <c r="M37" s="209"/>
      <c r="N37" s="210"/>
      <c r="S37" s="190"/>
    </row>
    <row r="38" spans="1:19" s="144" customFormat="1" x14ac:dyDescent="0.15">
      <c r="A38" s="15" t="s">
        <v>410</v>
      </c>
      <c r="B38" s="17"/>
      <c r="C38" s="197"/>
      <c r="D38" s="179" t="s">
        <v>411</v>
      </c>
      <c r="E38" s="201"/>
      <c r="F38" s="199"/>
      <c r="G38" s="199"/>
      <c r="H38" s="199"/>
      <c r="I38" s="199"/>
      <c r="J38" s="179"/>
      <c r="K38" s="179"/>
      <c r="L38" s="194"/>
      <c r="M38" s="195">
        <v>190078871</v>
      </c>
      <c r="N38" s="196"/>
      <c r="S38" s="190"/>
    </row>
    <row r="39" spans="1:19" s="144" customFormat="1" x14ac:dyDescent="0.15">
      <c r="A39" s="15" t="s">
        <v>412</v>
      </c>
      <c r="B39" s="17"/>
      <c r="C39" s="197"/>
      <c r="D39" s="179"/>
      <c r="E39" s="201" t="s">
        <v>413</v>
      </c>
      <c r="F39" s="199"/>
      <c r="G39" s="199"/>
      <c r="H39" s="199"/>
      <c r="I39" s="199"/>
      <c r="J39" s="179"/>
      <c r="K39" s="179"/>
      <c r="L39" s="194"/>
      <c r="M39" s="195">
        <v>176331640</v>
      </c>
      <c r="N39" s="196"/>
      <c r="S39" s="190"/>
    </row>
    <row r="40" spans="1:19" s="144" customFormat="1" x14ac:dyDescent="0.15">
      <c r="A40" s="15" t="s">
        <v>414</v>
      </c>
      <c r="B40" s="17"/>
      <c r="C40" s="197"/>
      <c r="D40" s="179"/>
      <c r="E40" s="201" t="s">
        <v>415</v>
      </c>
      <c r="F40" s="199"/>
      <c r="G40" s="199"/>
      <c r="H40" s="199"/>
      <c r="I40" s="199"/>
      <c r="J40" s="179"/>
      <c r="K40" s="179"/>
      <c r="L40" s="194"/>
      <c r="M40" s="195">
        <v>13747231</v>
      </c>
      <c r="N40" s="196"/>
      <c r="S40" s="190"/>
    </row>
    <row r="41" spans="1:19" s="144" customFormat="1" x14ac:dyDescent="0.15">
      <c r="A41" s="15" t="s">
        <v>416</v>
      </c>
      <c r="B41" s="17"/>
      <c r="C41" s="197"/>
      <c r="D41" s="179"/>
      <c r="E41" s="201" t="s">
        <v>417</v>
      </c>
      <c r="F41" s="199"/>
      <c r="G41" s="199"/>
      <c r="H41" s="199"/>
      <c r="I41" s="199"/>
      <c r="J41" s="179"/>
      <c r="K41" s="179"/>
      <c r="L41" s="194"/>
      <c r="M41" s="195" t="s">
        <v>96</v>
      </c>
      <c r="N41" s="196"/>
      <c r="S41" s="190"/>
    </row>
    <row r="42" spans="1:19" s="144" customFormat="1" x14ac:dyDescent="0.15">
      <c r="A42" s="15" t="s">
        <v>418</v>
      </c>
      <c r="B42" s="17"/>
      <c r="C42" s="197"/>
      <c r="D42" s="179"/>
      <c r="E42" s="201" t="s">
        <v>419</v>
      </c>
      <c r="F42" s="199"/>
      <c r="G42" s="199"/>
      <c r="H42" s="199"/>
      <c r="I42" s="199"/>
      <c r="J42" s="179"/>
      <c r="K42" s="179"/>
      <c r="L42" s="194"/>
      <c r="M42" s="195" t="s">
        <v>96</v>
      </c>
      <c r="N42" s="196"/>
      <c r="S42" s="190"/>
    </row>
    <row r="43" spans="1:19" s="144" customFormat="1" x14ac:dyDescent="0.15">
      <c r="A43" s="15" t="s">
        <v>420</v>
      </c>
      <c r="B43" s="17"/>
      <c r="C43" s="197"/>
      <c r="D43" s="179"/>
      <c r="E43" s="201" t="s">
        <v>380</v>
      </c>
      <c r="F43" s="199"/>
      <c r="G43" s="199"/>
      <c r="H43" s="199"/>
      <c r="I43" s="199"/>
      <c r="J43" s="179"/>
      <c r="K43" s="179"/>
      <c r="L43" s="194"/>
      <c r="M43" s="195" t="s">
        <v>96</v>
      </c>
      <c r="N43" s="196"/>
      <c r="S43" s="190"/>
    </row>
    <row r="44" spans="1:19" s="144" customFormat="1" x14ac:dyDescent="0.15">
      <c r="A44" s="15" t="s">
        <v>421</v>
      </c>
      <c r="B44" s="17"/>
      <c r="C44" s="197"/>
      <c r="D44" s="179" t="s">
        <v>422</v>
      </c>
      <c r="E44" s="201"/>
      <c r="F44" s="199"/>
      <c r="G44" s="199"/>
      <c r="H44" s="199"/>
      <c r="I44" s="201"/>
      <c r="J44" s="179"/>
      <c r="K44" s="179"/>
      <c r="L44" s="194"/>
      <c r="M44" s="195">
        <v>10633120</v>
      </c>
      <c r="N44" s="196"/>
      <c r="S44" s="190"/>
    </row>
    <row r="45" spans="1:19" s="144" customFormat="1" x14ac:dyDescent="0.15">
      <c r="A45" s="15" t="s">
        <v>423</v>
      </c>
      <c r="B45" s="17"/>
      <c r="C45" s="197"/>
      <c r="D45" s="179"/>
      <c r="E45" s="201" t="s">
        <v>395</v>
      </c>
      <c r="F45" s="199"/>
      <c r="G45" s="199"/>
      <c r="H45" s="199"/>
      <c r="I45" s="201"/>
      <c r="J45" s="179"/>
      <c r="K45" s="179"/>
      <c r="L45" s="194"/>
      <c r="M45" s="195" t="s">
        <v>96</v>
      </c>
      <c r="N45" s="196"/>
      <c r="S45" s="190"/>
    </row>
    <row r="46" spans="1:19" s="144" customFormat="1" x14ac:dyDescent="0.15">
      <c r="A46" s="15" t="s">
        <v>424</v>
      </c>
      <c r="B46" s="17"/>
      <c r="C46" s="197"/>
      <c r="D46" s="179"/>
      <c r="E46" s="201" t="s">
        <v>425</v>
      </c>
      <c r="F46" s="199"/>
      <c r="G46" s="199"/>
      <c r="H46" s="199"/>
      <c r="I46" s="201"/>
      <c r="J46" s="179"/>
      <c r="K46" s="179"/>
      <c r="L46" s="194"/>
      <c r="M46" s="195">
        <v>10633120</v>
      </c>
      <c r="N46" s="196"/>
      <c r="S46" s="190"/>
    </row>
    <row r="47" spans="1:19" s="144" customFormat="1" x14ac:dyDescent="0.15">
      <c r="A47" s="15" t="s">
        <v>426</v>
      </c>
      <c r="B47" s="17"/>
      <c r="C47" s="197"/>
      <c r="D47" s="179"/>
      <c r="E47" s="201" t="s">
        <v>427</v>
      </c>
      <c r="F47" s="199"/>
      <c r="G47" s="179"/>
      <c r="H47" s="199"/>
      <c r="I47" s="199"/>
      <c r="J47" s="179"/>
      <c r="K47" s="179"/>
      <c r="L47" s="194"/>
      <c r="M47" s="195" t="s">
        <v>96</v>
      </c>
      <c r="N47" s="196"/>
      <c r="S47" s="190"/>
    </row>
    <row r="48" spans="1:19" s="144" customFormat="1" x14ac:dyDescent="0.15">
      <c r="A48" s="15" t="s">
        <v>428</v>
      </c>
      <c r="B48" s="17"/>
      <c r="C48" s="197"/>
      <c r="D48" s="179"/>
      <c r="E48" s="201" t="s">
        <v>429</v>
      </c>
      <c r="F48" s="199"/>
      <c r="G48" s="179"/>
      <c r="H48" s="199"/>
      <c r="I48" s="199"/>
      <c r="J48" s="179"/>
      <c r="K48" s="179"/>
      <c r="L48" s="194"/>
      <c r="M48" s="195" t="s">
        <v>96</v>
      </c>
      <c r="N48" s="196"/>
      <c r="S48" s="190"/>
    </row>
    <row r="49" spans="1:19" s="144" customFormat="1" x14ac:dyDescent="0.15">
      <c r="A49" s="15" t="s">
        <v>430</v>
      </c>
      <c r="B49" s="17"/>
      <c r="C49" s="197"/>
      <c r="D49" s="179"/>
      <c r="E49" s="201" t="s">
        <v>399</v>
      </c>
      <c r="F49" s="199"/>
      <c r="G49" s="199"/>
      <c r="H49" s="199"/>
      <c r="I49" s="199"/>
      <c r="J49" s="179"/>
      <c r="K49" s="179"/>
      <c r="L49" s="194"/>
      <c r="M49" s="195" t="s">
        <v>96</v>
      </c>
      <c r="N49" s="196"/>
      <c r="S49" s="190"/>
    </row>
    <row r="50" spans="1:19" s="144" customFormat="1" x14ac:dyDescent="0.15">
      <c r="A50" s="15" t="s">
        <v>431</v>
      </c>
      <c r="B50" s="17"/>
      <c r="C50" s="202" t="s">
        <v>432</v>
      </c>
      <c r="D50" s="203"/>
      <c r="E50" s="204"/>
      <c r="F50" s="205"/>
      <c r="G50" s="205"/>
      <c r="H50" s="205"/>
      <c r="I50" s="205"/>
      <c r="J50" s="203"/>
      <c r="K50" s="203"/>
      <c r="L50" s="206"/>
      <c r="M50" s="207">
        <v>-179445751</v>
      </c>
      <c r="N50" s="208"/>
      <c r="S50" s="190"/>
    </row>
    <row r="51" spans="1:19" s="144" customFormat="1" x14ac:dyDescent="0.15">
      <c r="A51" s="15"/>
      <c r="B51" s="17"/>
      <c r="C51" s="197" t="s">
        <v>433</v>
      </c>
      <c r="D51" s="179"/>
      <c r="E51" s="201"/>
      <c r="F51" s="199"/>
      <c r="G51" s="199"/>
      <c r="H51" s="199"/>
      <c r="I51" s="199"/>
      <c r="J51" s="179"/>
      <c r="K51" s="179"/>
      <c r="L51" s="194"/>
      <c r="M51" s="209"/>
      <c r="N51" s="210"/>
      <c r="S51" s="190"/>
    </row>
    <row r="52" spans="1:19" s="144" customFormat="1" x14ac:dyDescent="0.15">
      <c r="A52" s="15" t="s">
        <v>434</v>
      </c>
      <c r="B52" s="17"/>
      <c r="C52" s="197"/>
      <c r="D52" s="179" t="s">
        <v>435</v>
      </c>
      <c r="E52" s="201"/>
      <c r="F52" s="199"/>
      <c r="G52" s="199"/>
      <c r="H52" s="199"/>
      <c r="I52" s="199"/>
      <c r="J52" s="179"/>
      <c r="K52" s="179"/>
      <c r="L52" s="194"/>
      <c r="M52" s="195">
        <v>230679590</v>
      </c>
      <c r="N52" s="196"/>
      <c r="S52" s="190"/>
    </row>
    <row r="53" spans="1:19" s="144" customFormat="1" x14ac:dyDescent="0.15">
      <c r="A53" s="15" t="s">
        <v>436</v>
      </c>
      <c r="B53" s="17"/>
      <c r="C53" s="197"/>
      <c r="D53" s="179"/>
      <c r="E53" s="201" t="s">
        <v>437</v>
      </c>
      <c r="F53" s="199"/>
      <c r="G53" s="199"/>
      <c r="H53" s="199"/>
      <c r="I53" s="199"/>
      <c r="J53" s="179"/>
      <c r="K53" s="179"/>
      <c r="L53" s="194"/>
      <c r="M53" s="195">
        <v>230679590</v>
      </c>
      <c r="N53" s="196"/>
      <c r="S53" s="190"/>
    </row>
    <row r="54" spans="1:19" s="144" customFormat="1" x14ac:dyDescent="0.15">
      <c r="A54" s="15" t="s">
        <v>438</v>
      </c>
      <c r="B54" s="17"/>
      <c r="C54" s="197"/>
      <c r="D54" s="179"/>
      <c r="E54" s="201" t="s">
        <v>380</v>
      </c>
      <c r="F54" s="199"/>
      <c r="G54" s="199"/>
      <c r="H54" s="199"/>
      <c r="I54" s="199"/>
      <c r="J54" s="179"/>
      <c r="K54" s="179"/>
      <c r="L54" s="194"/>
      <c r="M54" s="195" t="s">
        <v>96</v>
      </c>
      <c r="N54" s="196"/>
      <c r="S54" s="190"/>
    </row>
    <row r="55" spans="1:19" s="144" customFormat="1" x14ac:dyDescent="0.15">
      <c r="A55" s="15" t="s">
        <v>439</v>
      </c>
      <c r="B55" s="17"/>
      <c r="C55" s="197"/>
      <c r="D55" s="179" t="s">
        <v>440</v>
      </c>
      <c r="E55" s="201"/>
      <c r="F55" s="199"/>
      <c r="G55" s="199"/>
      <c r="H55" s="199"/>
      <c r="I55" s="199"/>
      <c r="J55" s="179"/>
      <c r="K55" s="179"/>
      <c r="L55" s="194"/>
      <c r="M55" s="195">
        <v>224400000</v>
      </c>
      <c r="N55" s="196"/>
      <c r="S55" s="190"/>
    </row>
    <row r="56" spans="1:19" s="144" customFormat="1" x14ac:dyDescent="0.15">
      <c r="A56" s="15" t="s">
        <v>441</v>
      </c>
      <c r="B56" s="17"/>
      <c r="C56" s="197"/>
      <c r="D56" s="179"/>
      <c r="E56" s="201" t="s">
        <v>442</v>
      </c>
      <c r="F56" s="199"/>
      <c r="G56" s="199"/>
      <c r="H56" s="199"/>
      <c r="I56" s="193"/>
      <c r="J56" s="179"/>
      <c r="K56" s="179"/>
      <c r="L56" s="194"/>
      <c r="M56" s="195">
        <v>224400000</v>
      </c>
      <c r="N56" s="196"/>
      <c r="S56" s="190"/>
    </row>
    <row r="57" spans="1:19" s="144" customFormat="1" x14ac:dyDescent="0.15">
      <c r="A57" s="15" t="s">
        <v>443</v>
      </c>
      <c r="B57" s="17"/>
      <c r="C57" s="197"/>
      <c r="D57" s="179"/>
      <c r="E57" s="201" t="s">
        <v>399</v>
      </c>
      <c r="F57" s="199"/>
      <c r="G57" s="199"/>
      <c r="H57" s="199"/>
      <c r="I57" s="211"/>
      <c r="J57" s="179"/>
      <c r="K57" s="179"/>
      <c r="L57" s="194"/>
      <c r="M57" s="195" t="s">
        <v>96</v>
      </c>
      <c r="N57" s="196"/>
      <c r="S57" s="190"/>
    </row>
    <row r="58" spans="1:19" s="144" customFormat="1" x14ac:dyDescent="0.15">
      <c r="A58" s="15" t="s">
        <v>444</v>
      </c>
      <c r="B58" s="17"/>
      <c r="C58" s="202" t="s">
        <v>445</v>
      </c>
      <c r="D58" s="203"/>
      <c r="E58" s="204"/>
      <c r="F58" s="205"/>
      <c r="G58" s="205"/>
      <c r="H58" s="205"/>
      <c r="I58" s="212"/>
      <c r="J58" s="203"/>
      <c r="K58" s="203"/>
      <c r="L58" s="206"/>
      <c r="M58" s="207">
        <v>-6279590</v>
      </c>
      <c r="N58" s="208"/>
      <c r="S58" s="190"/>
    </row>
    <row r="59" spans="1:19" s="144" customFormat="1" x14ac:dyDescent="0.15">
      <c r="A59" s="15" t="s">
        <v>446</v>
      </c>
      <c r="B59" s="17"/>
      <c r="C59" s="445" t="s">
        <v>447</v>
      </c>
      <c r="D59" s="446"/>
      <c r="E59" s="446"/>
      <c r="F59" s="446"/>
      <c r="G59" s="446"/>
      <c r="H59" s="446"/>
      <c r="I59" s="446"/>
      <c r="J59" s="446"/>
      <c r="K59" s="446"/>
      <c r="L59" s="447"/>
      <c r="M59" s="207">
        <v>-57611867</v>
      </c>
      <c r="N59" s="208"/>
      <c r="S59" s="190"/>
    </row>
    <row r="60" spans="1:19" s="144" customFormat="1" ht="14.25" thickBot="1" x14ac:dyDescent="0.2">
      <c r="A60" s="15" t="s">
        <v>448</v>
      </c>
      <c r="B60" s="17"/>
      <c r="C60" s="423" t="s">
        <v>449</v>
      </c>
      <c r="D60" s="424"/>
      <c r="E60" s="424"/>
      <c r="F60" s="424"/>
      <c r="G60" s="424"/>
      <c r="H60" s="424"/>
      <c r="I60" s="424"/>
      <c r="J60" s="424"/>
      <c r="K60" s="424"/>
      <c r="L60" s="425"/>
      <c r="M60" s="207">
        <v>286805088</v>
      </c>
      <c r="N60" s="208"/>
      <c r="S60" s="190"/>
    </row>
    <row r="61" spans="1:19" s="144" customFormat="1" ht="14.25" hidden="1" thickBot="1" x14ac:dyDescent="0.2">
      <c r="A61" s="15">
        <v>4435000</v>
      </c>
      <c r="B61" s="17"/>
      <c r="C61" s="426" t="s">
        <v>450</v>
      </c>
      <c r="D61" s="427"/>
      <c r="E61" s="427"/>
      <c r="F61" s="427"/>
      <c r="G61" s="427"/>
      <c r="H61" s="427"/>
      <c r="I61" s="427"/>
      <c r="J61" s="427"/>
      <c r="K61" s="427"/>
      <c r="L61" s="428"/>
      <c r="M61" s="213" t="s">
        <v>96</v>
      </c>
      <c r="N61" s="208"/>
      <c r="Q61" s="144" t="s">
        <v>148</v>
      </c>
      <c r="S61" s="190"/>
    </row>
    <row r="62" spans="1:19" s="144" customFormat="1" ht="14.25" thickBot="1" x14ac:dyDescent="0.2">
      <c r="A62" s="15" t="s">
        <v>451</v>
      </c>
      <c r="B62" s="17"/>
      <c r="C62" s="429" t="s">
        <v>452</v>
      </c>
      <c r="D62" s="430"/>
      <c r="E62" s="430"/>
      <c r="F62" s="430"/>
      <c r="G62" s="430"/>
      <c r="H62" s="430"/>
      <c r="I62" s="430"/>
      <c r="J62" s="430"/>
      <c r="K62" s="430"/>
      <c r="L62" s="431"/>
      <c r="M62" s="214">
        <v>229193221</v>
      </c>
      <c r="N62" s="215"/>
      <c r="S62" s="190"/>
    </row>
    <row r="63" spans="1:19" s="144" customFormat="1" ht="14.25" thickBot="1" x14ac:dyDescent="0.2">
      <c r="A63" s="15"/>
      <c r="B63" s="17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7"/>
      <c r="N63" s="218"/>
      <c r="S63" s="190"/>
    </row>
    <row r="64" spans="1:19" s="144" customFormat="1" x14ac:dyDescent="0.15">
      <c r="A64" s="15" t="s">
        <v>453</v>
      </c>
      <c r="B64" s="17"/>
      <c r="C64" s="219" t="s">
        <v>454</v>
      </c>
      <c r="D64" s="220"/>
      <c r="E64" s="220"/>
      <c r="F64" s="220"/>
      <c r="G64" s="220"/>
      <c r="H64" s="220"/>
      <c r="I64" s="220"/>
      <c r="J64" s="220"/>
      <c r="K64" s="220"/>
      <c r="L64" s="220"/>
      <c r="M64" s="221">
        <v>9596904</v>
      </c>
      <c r="N64" s="222"/>
      <c r="S64" s="190"/>
    </row>
    <row r="65" spans="1:19" s="144" customFormat="1" x14ac:dyDescent="0.15">
      <c r="A65" s="15" t="s">
        <v>455</v>
      </c>
      <c r="B65" s="17"/>
      <c r="C65" s="223" t="s">
        <v>456</v>
      </c>
      <c r="D65" s="224"/>
      <c r="E65" s="224"/>
      <c r="F65" s="224"/>
      <c r="G65" s="224"/>
      <c r="H65" s="224"/>
      <c r="I65" s="224"/>
      <c r="J65" s="224"/>
      <c r="K65" s="224"/>
      <c r="L65" s="224"/>
      <c r="M65" s="207">
        <v>-9370644</v>
      </c>
      <c r="N65" s="208"/>
      <c r="S65" s="190"/>
    </row>
    <row r="66" spans="1:19" s="144" customFormat="1" ht="14.25" thickBot="1" x14ac:dyDescent="0.2">
      <c r="A66" s="15" t="s">
        <v>457</v>
      </c>
      <c r="B66" s="17"/>
      <c r="C66" s="225" t="s">
        <v>458</v>
      </c>
      <c r="D66" s="226"/>
      <c r="E66" s="226"/>
      <c r="F66" s="226"/>
      <c r="G66" s="226"/>
      <c r="H66" s="226"/>
      <c r="I66" s="226"/>
      <c r="J66" s="226"/>
      <c r="K66" s="226"/>
      <c r="L66" s="226"/>
      <c r="M66" s="227">
        <v>226260</v>
      </c>
      <c r="N66" s="228"/>
      <c r="S66" s="190"/>
    </row>
    <row r="67" spans="1:19" s="144" customFormat="1" ht="14.25" thickBot="1" x14ac:dyDescent="0.2">
      <c r="A67" s="15" t="s">
        <v>459</v>
      </c>
      <c r="B67" s="17"/>
      <c r="C67" s="229" t="s">
        <v>460</v>
      </c>
      <c r="D67" s="230"/>
      <c r="E67" s="231"/>
      <c r="F67" s="232"/>
      <c r="G67" s="232"/>
      <c r="H67" s="232"/>
      <c r="I67" s="232"/>
      <c r="J67" s="230"/>
      <c r="K67" s="230"/>
      <c r="L67" s="230"/>
      <c r="M67" s="214">
        <v>229419481</v>
      </c>
      <c r="N67" s="215"/>
      <c r="S67" s="190"/>
    </row>
    <row r="68" spans="1:19" s="144" customFormat="1" ht="6.75" customHeight="1" x14ac:dyDescent="0.15">
      <c r="A68" s="15"/>
      <c r="B68" s="17"/>
      <c r="C68" s="178"/>
      <c r="D68" s="178"/>
      <c r="E68" s="233"/>
      <c r="F68" s="234"/>
      <c r="G68" s="234"/>
      <c r="H68" s="234"/>
      <c r="I68" s="235"/>
      <c r="J68" s="236"/>
      <c r="K68" s="236"/>
      <c r="L68" s="236"/>
      <c r="M68" s="17"/>
      <c r="N68" s="17"/>
    </row>
    <row r="69" spans="1:19" s="144" customFormat="1" x14ac:dyDescent="0.15">
      <c r="A69" s="15"/>
      <c r="B69" s="17"/>
      <c r="C69" s="178"/>
      <c r="D69" s="237" t="s">
        <v>264</v>
      </c>
      <c r="E69" s="233"/>
      <c r="F69" s="234"/>
      <c r="G69" s="234"/>
      <c r="H69" s="234"/>
      <c r="I69" s="238"/>
      <c r="J69" s="236"/>
      <c r="K69" s="236"/>
      <c r="L69" s="236"/>
      <c r="M69" s="17"/>
      <c r="N69" s="1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711A-20A5-49A6-944D-E51CF48F4EBE}">
  <sheetPr>
    <pageSetUpPr fitToPage="1"/>
  </sheetPr>
  <dimension ref="A1:H65"/>
  <sheetViews>
    <sheetView tabSelected="1" workbookViewId="0"/>
  </sheetViews>
  <sheetFormatPr defaultColWidth="8.875" defaultRowHeight="11.25" x14ac:dyDescent="0.15"/>
  <cols>
    <col min="1" max="1" width="30.875" style="310" customWidth="1"/>
    <col min="2" max="8" width="15.875" style="310" customWidth="1"/>
    <col min="9" max="16384" width="8.875" style="310"/>
  </cols>
  <sheetData>
    <row r="1" spans="1:8" ht="13.5" x14ac:dyDescent="0.15">
      <c r="A1" s="309" t="s">
        <v>606</v>
      </c>
      <c r="B1" s="309"/>
      <c r="C1" s="309"/>
      <c r="D1" s="309"/>
      <c r="E1" s="309"/>
      <c r="F1" s="309"/>
      <c r="G1" s="309"/>
    </row>
    <row r="2" spans="1:8" ht="14.25" x14ac:dyDescent="0.15">
      <c r="A2" s="309" t="s">
        <v>607</v>
      </c>
      <c r="B2" s="309"/>
      <c r="C2" s="309"/>
      <c r="D2" s="309"/>
      <c r="E2" s="309"/>
      <c r="F2" s="309"/>
      <c r="G2" s="309"/>
      <c r="H2" s="316" t="s">
        <v>690</v>
      </c>
    </row>
    <row r="3" spans="1:8" ht="13.5" x14ac:dyDescent="0.15">
      <c r="A3" s="309"/>
      <c r="B3" s="309"/>
      <c r="C3" s="309"/>
      <c r="D3" s="309"/>
      <c r="E3" s="309"/>
      <c r="F3" s="309"/>
      <c r="G3" s="309"/>
      <c r="H3" s="328" t="s">
        <v>505</v>
      </c>
    </row>
    <row r="4" spans="1:8" s="359" customFormat="1" ht="33.75" x14ac:dyDescent="0.15">
      <c r="A4" s="357" t="s">
        <v>516</v>
      </c>
      <c r="B4" s="358" t="s">
        <v>581</v>
      </c>
      <c r="C4" s="358" t="s">
        <v>582</v>
      </c>
      <c r="D4" s="358" t="s">
        <v>583</v>
      </c>
      <c r="E4" s="358" t="s">
        <v>584</v>
      </c>
      <c r="F4" s="358" t="s">
        <v>585</v>
      </c>
      <c r="G4" s="358" t="s">
        <v>586</v>
      </c>
      <c r="H4" s="358" t="s">
        <v>587</v>
      </c>
    </row>
    <row r="5" spans="1:8" s="359" customFormat="1" x14ac:dyDescent="0.15">
      <c r="A5" s="360" t="s">
        <v>137</v>
      </c>
      <c r="B5" s="361">
        <v>18643422</v>
      </c>
      <c r="C5" s="361">
        <v>289889</v>
      </c>
      <c r="D5" s="361">
        <v>359148</v>
      </c>
      <c r="E5" s="361">
        <v>18574163</v>
      </c>
      <c r="F5" s="361">
        <v>11153628</v>
      </c>
      <c r="G5" s="361">
        <v>384178</v>
      </c>
      <c r="H5" s="361">
        <v>7420535</v>
      </c>
    </row>
    <row r="6" spans="1:8" s="359" customFormat="1" x14ac:dyDescent="0.15">
      <c r="A6" s="360" t="s">
        <v>524</v>
      </c>
      <c r="B6" s="361">
        <v>1676101</v>
      </c>
      <c r="C6" s="361">
        <v>0</v>
      </c>
      <c r="D6" s="361">
        <v>143103</v>
      </c>
      <c r="E6" s="361">
        <v>1532998</v>
      </c>
      <c r="F6" s="361">
        <v>0</v>
      </c>
      <c r="G6" s="361">
        <v>0</v>
      </c>
      <c r="H6" s="361">
        <v>1532998</v>
      </c>
    </row>
    <row r="7" spans="1:8" s="359" customFormat="1" x14ac:dyDescent="0.15">
      <c r="A7" s="360" t="s">
        <v>525</v>
      </c>
      <c r="B7" s="361">
        <v>0</v>
      </c>
      <c r="C7" s="361">
        <v>0</v>
      </c>
      <c r="D7" s="361">
        <v>0</v>
      </c>
      <c r="E7" s="361">
        <v>0</v>
      </c>
      <c r="F7" s="361">
        <v>0</v>
      </c>
      <c r="G7" s="361">
        <v>0</v>
      </c>
      <c r="H7" s="361">
        <v>0</v>
      </c>
    </row>
    <row r="8" spans="1:8" s="359" customFormat="1" x14ac:dyDescent="0.15">
      <c r="A8" s="360" t="s">
        <v>526</v>
      </c>
      <c r="B8" s="361">
        <v>14415799</v>
      </c>
      <c r="C8" s="361">
        <v>12972</v>
      </c>
      <c r="D8" s="361">
        <v>12972</v>
      </c>
      <c r="E8" s="361">
        <v>14415799</v>
      </c>
      <c r="F8" s="361">
        <v>9730543</v>
      </c>
      <c r="G8" s="361">
        <v>280784</v>
      </c>
      <c r="H8" s="361">
        <v>4685256</v>
      </c>
    </row>
    <row r="9" spans="1:8" s="359" customFormat="1" x14ac:dyDescent="0.15">
      <c r="A9" s="360" t="s">
        <v>527</v>
      </c>
      <c r="B9" s="361">
        <v>150985</v>
      </c>
      <c r="C9" s="361">
        <v>63556</v>
      </c>
      <c r="D9" s="361">
        <v>0</v>
      </c>
      <c r="E9" s="361">
        <v>214540</v>
      </c>
      <c r="F9" s="361">
        <v>52759</v>
      </c>
      <c r="G9" s="361">
        <v>8613</v>
      </c>
      <c r="H9" s="361">
        <v>161781</v>
      </c>
    </row>
    <row r="10" spans="1:8" s="359" customFormat="1" x14ac:dyDescent="0.15">
      <c r="A10" s="360" t="s">
        <v>528</v>
      </c>
      <c r="B10" s="361">
        <v>2269723</v>
      </c>
      <c r="C10" s="361">
        <v>213362</v>
      </c>
      <c r="D10" s="361">
        <v>203072</v>
      </c>
      <c r="E10" s="361">
        <v>2280012</v>
      </c>
      <c r="F10" s="361">
        <v>1344631</v>
      </c>
      <c r="G10" s="361">
        <v>83308</v>
      </c>
      <c r="H10" s="361">
        <v>935381</v>
      </c>
    </row>
    <row r="11" spans="1:8" s="359" customFormat="1" x14ac:dyDescent="0.15">
      <c r="A11" s="360" t="s">
        <v>529</v>
      </c>
      <c r="B11" s="361">
        <v>0</v>
      </c>
      <c r="C11" s="361">
        <v>0</v>
      </c>
      <c r="D11" s="361">
        <v>0</v>
      </c>
      <c r="E11" s="361">
        <v>0</v>
      </c>
      <c r="F11" s="361">
        <v>0</v>
      </c>
      <c r="G11" s="361">
        <v>0</v>
      </c>
      <c r="H11" s="361">
        <v>0</v>
      </c>
    </row>
    <row r="12" spans="1:8" s="359" customFormat="1" x14ac:dyDescent="0.15">
      <c r="A12" s="360" t="s">
        <v>530</v>
      </c>
      <c r="B12" s="361">
        <v>0</v>
      </c>
      <c r="C12" s="361">
        <v>0</v>
      </c>
      <c r="D12" s="361">
        <v>0</v>
      </c>
      <c r="E12" s="361">
        <v>0</v>
      </c>
      <c r="F12" s="361">
        <v>0</v>
      </c>
      <c r="G12" s="361">
        <v>0</v>
      </c>
      <c r="H12" s="361">
        <v>0</v>
      </c>
    </row>
    <row r="13" spans="1:8" s="359" customFormat="1" x14ac:dyDescent="0.15">
      <c r="A13" s="360" t="s">
        <v>531</v>
      </c>
      <c r="B13" s="361">
        <v>0</v>
      </c>
      <c r="C13" s="361">
        <v>0</v>
      </c>
      <c r="D13" s="361">
        <v>0</v>
      </c>
      <c r="E13" s="361">
        <v>0</v>
      </c>
      <c r="F13" s="361">
        <v>0</v>
      </c>
      <c r="G13" s="361">
        <v>0</v>
      </c>
      <c r="H13" s="361">
        <v>0</v>
      </c>
    </row>
    <row r="14" spans="1:8" s="359" customFormat="1" x14ac:dyDescent="0.15">
      <c r="A14" s="360" t="s">
        <v>532</v>
      </c>
      <c r="B14" s="361">
        <v>128272</v>
      </c>
      <c r="C14" s="361">
        <v>0</v>
      </c>
      <c r="D14" s="361">
        <v>0</v>
      </c>
      <c r="E14" s="361">
        <v>128272</v>
      </c>
      <c r="F14" s="361">
        <v>25695</v>
      </c>
      <c r="G14" s="361">
        <v>11473</v>
      </c>
      <c r="H14" s="361">
        <v>102576</v>
      </c>
    </row>
    <row r="15" spans="1:8" s="359" customFormat="1" x14ac:dyDescent="0.15">
      <c r="A15" s="360" t="s">
        <v>533</v>
      </c>
      <c r="B15" s="361">
        <v>2542</v>
      </c>
      <c r="C15" s="361">
        <v>0</v>
      </c>
      <c r="D15" s="361">
        <v>0</v>
      </c>
      <c r="E15" s="361">
        <v>2542</v>
      </c>
      <c r="F15" s="361">
        <v>0</v>
      </c>
      <c r="G15" s="361">
        <v>0</v>
      </c>
      <c r="H15" s="361">
        <v>2542</v>
      </c>
    </row>
    <row r="16" spans="1:8" s="359" customFormat="1" x14ac:dyDescent="0.15">
      <c r="A16" s="360" t="s">
        <v>200</v>
      </c>
      <c r="B16" s="361">
        <v>66378165</v>
      </c>
      <c r="C16" s="361">
        <v>234589</v>
      </c>
      <c r="D16" s="361">
        <v>1490392</v>
      </c>
      <c r="E16" s="361">
        <v>65122363</v>
      </c>
      <c r="F16" s="361">
        <v>59547807</v>
      </c>
      <c r="G16" s="361">
        <v>1274271</v>
      </c>
      <c r="H16" s="361">
        <v>5574556</v>
      </c>
    </row>
    <row r="17" spans="1:8" s="359" customFormat="1" x14ac:dyDescent="0.15">
      <c r="A17" s="360" t="s">
        <v>534</v>
      </c>
      <c r="B17" s="361">
        <v>0</v>
      </c>
      <c r="C17" s="361">
        <v>0</v>
      </c>
      <c r="D17" s="361">
        <v>0</v>
      </c>
      <c r="E17" s="361">
        <v>0</v>
      </c>
      <c r="F17" s="361">
        <v>0</v>
      </c>
      <c r="G17" s="361">
        <v>0</v>
      </c>
      <c r="H17" s="361">
        <v>0</v>
      </c>
    </row>
    <row r="18" spans="1:8" s="359" customFormat="1" x14ac:dyDescent="0.15">
      <c r="A18" s="360" t="s">
        <v>535</v>
      </c>
      <c r="B18" s="361">
        <v>1229696</v>
      </c>
      <c r="C18" s="361">
        <v>0</v>
      </c>
      <c r="D18" s="361">
        <v>1228681</v>
      </c>
      <c r="E18" s="361">
        <v>1015</v>
      </c>
      <c r="F18" s="361">
        <v>0</v>
      </c>
      <c r="G18" s="361">
        <v>0</v>
      </c>
      <c r="H18" s="361">
        <v>1015</v>
      </c>
    </row>
    <row r="19" spans="1:8" s="359" customFormat="1" x14ac:dyDescent="0.15">
      <c r="A19" s="360" t="s">
        <v>536</v>
      </c>
      <c r="B19" s="361">
        <v>0</v>
      </c>
      <c r="C19" s="361">
        <v>0</v>
      </c>
      <c r="D19" s="361">
        <v>0</v>
      </c>
      <c r="E19" s="361">
        <v>0</v>
      </c>
      <c r="F19" s="361">
        <v>0</v>
      </c>
      <c r="G19" s="361">
        <v>0</v>
      </c>
      <c r="H19" s="361">
        <v>0</v>
      </c>
    </row>
    <row r="20" spans="1:8" s="359" customFormat="1" x14ac:dyDescent="0.15">
      <c r="A20" s="360" t="s">
        <v>537</v>
      </c>
      <c r="B20" s="361">
        <v>0</v>
      </c>
      <c r="C20" s="361">
        <v>0</v>
      </c>
      <c r="D20" s="361">
        <v>0</v>
      </c>
      <c r="E20" s="361">
        <v>0</v>
      </c>
      <c r="F20" s="361">
        <v>0</v>
      </c>
      <c r="G20" s="361">
        <v>0</v>
      </c>
      <c r="H20" s="361">
        <v>0</v>
      </c>
    </row>
    <row r="21" spans="1:8" s="359" customFormat="1" x14ac:dyDescent="0.15">
      <c r="A21" s="360" t="s">
        <v>538</v>
      </c>
      <c r="B21" s="361">
        <v>0</v>
      </c>
      <c r="C21" s="361">
        <v>0</v>
      </c>
      <c r="D21" s="361">
        <v>0</v>
      </c>
      <c r="E21" s="361">
        <v>0</v>
      </c>
      <c r="F21" s="361">
        <v>0</v>
      </c>
      <c r="G21" s="361">
        <v>0</v>
      </c>
      <c r="H21" s="361">
        <v>0</v>
      </c>
    </row>
    <row r="22" spans="1:8" s="359" customFormat="1" x14ac:dyDescent="0.15">
      <c r="A22" s="360" t="s">
        <v>539</v>
      </c>
      <c r="B22" s="361">
        <v>0</v>
      </c>
      <c r="C22" s="361">
        <v>0</v>
      </c>
      <c r="D22" s="361">
        <v>0</v>
      </c>
      <c r="E22" s="361">
        <v>0</v>
      </c>
      <c r="F22" s="361">
        <v>0</v>
      </c>
      <c r="G22" s="361">
        <v>0</v>
      </c>
      <c r="H22" s="361">
        <v>0</v>
      </c>
    </row>
    <row r="23" spans="1:8" s="359" customFormat="1" x14ac:dyDescent="0.15">
      <c r="A23" s="360" t="s">
        <v>540</v>
      </c>
      <c r="B23" s="361">
        <v>0</v>
      </c>
      <c r="C23" s="361">
        <v>0</v>
      </c>
      <c r="D23" s="361">
        <v>0</v>
      </c>
      <c r="E23" s="361">
        <v>0</v>
      </c>
      <c r="F23" s="361">
        <v>0</v>
      </c>
      <c r="G23" s="361">
        <v>0</v>
      </c>
      <c r="H23" s="361">
        <v>0</v>
      </c>
    </row>
    <row r="24" spans="1:8" s="359" customFormat="1" x14ac:dyDescent="0.15">
      <c r="A24" s="360" t="s">
        <v>541</v>
      </c>
      <c r="B24" s="361">
        <v>0</v>
      </c>
      <c r="C24" s="361">
        <v>0</v>
      </c>
      <c r="D24" s="361">
        <v>0</v>
      </c>
      <c r="E24" s="361">
        <v>0</v>
      </c>
      <c r="F24" s="361">
        <v>0</v>
      </c>
      <c r="G24" s="361">
        <v>0</v>
      </c>
      <c r="H24" s="361">
        <v>0</v>
      </c>
    </row>
    <row r="25" spans="1:8" s="359" customFormat="1" x14ac:dyDescent="0.15">
      <c r="A25" s="360" t="s">
        <v>542</v>
      </c>
      <c r="B25" s="361">
        <v>0</v>
      </c>
      <c r="C25" s="361">
        <v>0</v>
      </c>
      <c r="D25" s="361">
        <v>0</v>
      </c>
      <c r="E25" s="361">
        <v>0</v>
      </c>
      <c r="F25" s="361">
        <v>0</v>
      </c>
      <c r="G25" s="361">
        <v>0</v>
      </c>
      <c r="H25" s="361">
        <v>0</v>
      </c>
    </row>
    <row r="26" spans="1:8" s="359" customFormat="1" x14ac:dyDescent="0.15">
      <c r="A26" s="360" t="s">
        <v>543</v>
      </c>
      <c r="B26" s="361">
        <v>0</v>
      </c>
      <c r="C26" s="361">
        <v>0</v>
      </c>
      <c r="D26" s="361">
        <v>0</v>
      </c>
      <c r="E26" s="361">
        <v>0</v>
      </c>
      <c r="F26" s="361">
        <v>0</v>
      </c>
      <c r="G26" s="361">
        <v>0</v>
      </c>
      <c r="H26" s="361">
        <v>0</v>
      </c>
    </row>
    <row r="27" spans="1:8" s="359" customFormat="1" x14ac:dyDescent="0.15">
      <c r="A27" s="360" t="s">
        <v>544</v>
      </c>
      <c r="B27" s="361">
        <v>0</v>
      </c>
      <c r="C27" s="361">
        <v>0</v>
      </c>
      <c r="D27" s="361">
        <v>0</v>
      </c>
      <c r="E27" s="361">
        <v>0</v>
      </c>
      <c r="F27" s="361">
        <v>0</v>
      </c>
      <c r="G27" s="361">
        <v>0</v>
      </c>
      <c r="H27" s="361">
        <v>0</v>
      </c>
    </row>
    <row r="28" spans="1:8" s="359" customFormat="1" x14ac:dyDescent="0.15">
      <c r="A28" s="360" t="s">
        <v>545</v>
      </c>
      <c r="B28" s="361">
        <v>0</v>
      </c>
      <c r="C28" s="361">
        <v>0</v>
      </c>
      <c r="D28" s="361">
        <v>0</v>
      </c>
      <c r="E28" s="361">
        <v>0</v>
      </c>
      <c r="F28" s="361">
        <v>0</v>
      </c>
      <c r="G28" s="361">
        <v>0</v>
      </c>
      <c r="H28" s="361">
        <v>0</v>
      </c>
    </row>
    <row r="29" spans="1:8" s="359" customFormat="1" x14ac:dyDescent="0.15">
      <c r="A29" s="360" t="s">
        <v>546</v>
      </c>
      <c r="B29" s="361">
        <v>0</v>
      </c>
      <c r="C29" s="361">
        <v>0</v>
      </c>
      <c r="D29" s="361">
        <v>0</v>
      </c>
      <c r="E29" s="361">
        <v>0</v>
      </c>
      <c r="F29" s="361">
        <v>0</v>
      </c>
      <c r="G29" s="361">
        <v>0</v>
      </c>
      <c r="H29" s="361">
        <v>0</v>
      </c>
    </row>
    <row r="30" spans="1:8" s="359" customFormat="1" x14ac:dyDescent="0.15">
      <c r="A30" s="360" t="s">
        <v>547</v>
      </c>
      <c r="B30" s="361">
        <v>274153</v>
      </c>
      <c r="C30" s="361">
        <v>0</v>
      </c>
      <c r="D30" s="361">
        <v>219305</v>
      </c>
      <c r="E30" s="361">
        <v>54848</v>
      </c>
      <c r="F30" s="361">
        <v>0</v>
      </c>
      <c r="G30" s="361">
        <v>0</v>
      </c>
      <c r="H30" s="361">
        <v>54848</v>
      </c>
    </row>
    <row r="31" spans="1:8" s="359" customFormat="1" x14ac:dyDescent="0.15">
      <c r="A31" s="360" t="s">
        <v>548</v>
      </c>
      <c r="B31" s="361">
        <v>0</v>
      </c>
      <c r="C31" s="361">
        <v>0</v>
      </c>
      <c r="D31" s="361">
        <v>0</v>
      </c>
      <c r="E31" s="361">
        <v>0</v>
      </c>
      <c r="F31" s="361">
        <v>0</v>
      </c>
      <c r="G31" s="361">
        <v>0</v>
      </c>
      <c r="H31" s="361">
        <v>0</v>
      </c>
    </row>
    <row r="32" spans="1:8" s="359" customFormat="1" x14ac:dyDescent="0.15">
      <c r="A32" s="360" t="s">
        <v>549</v>
      </c>
      <c r="B32" s="361">
        <v>0</v>
      </c>
      <c r="C32" s="361">
        <v>0</v>
      </c>
      <c r="D32" s="361">
        <v>0</v>
      </c>
      <c r="E32" s="361">
        <v>0</v>
      </c>
      <c r="F32" s="361">
        <v>0</v>
      </c>
      <c r="G32" s="361">
        <v>0</v>
      </c>
      <c r="H32" s="361">
        <v>0</v>
      </c>
    </row>
    <row r="33" spans="1:8" s="359" customFormat="1" x14ac:dyDescent="0.15">
      <c r="A33" s="360" t="s">
        <v>550</v>
      </c>
      <c r="B33" s="361">
        <v>0</v>
      </c>
      <c r="C33" s="361">
        <v>0</v>
      </c>
      <c r="D33" s="361">
        <v>0</v>
      </c>
      <c r="E33" s="361">
        <v>0</v>
      </c>
      <c r="F33" s="361">
        <v>0</v>
      </c>
      <c r="G33" s="361">
        <v>0</v>
      </c>
      <c r="H33" s="361">
        <v>0</v>
      </c>
    </row>
    <row r="34" spans="1:8" s="359" customFormat="1" x14ac:dyDescent="0.15">
      <c r="A34" s="360" t="s">
        <v>551</v>
      </c>
      <c r="B34" s="361">
        <v>0</v>
      </c>
      <c r="C34" s="361">
        <v>0</v>
      </c>
      <c r="D34" s="361">
        <v>0</v>
      </c>
      <c r="E34" s="361">
        <v>0</v>
      </c>
      <c r="F34" s="361">
        <v>0</v>
      </c>
      <c r="G34" s="361">
        <v>0</v>
      </c>
      <c r="H34" s="361">
        <v>0</v>
      </c>
    </row>
    <row r="35" spans="1:8" s="359" customFormat="1" x14ac:dyDescent="0.15">
      <c r="A35" s="360" t="s">
        <v>552</v>
      </c>
      <c r="B35" s="361">
        <v>0</v>
      </c>
      <c r="C35" s="361">
        <v>0</v>
      </c>
      <c r="D35" s="361">
        <v>0</v>
      </c>
      <c r="E35" s="361">
        <v>0</v>
      </c>
      <c r="F35" s="361">
        <v>0</v>
      </c>
      <c r="G35" s="361">
        <v>0</v>
      </c>
      <c r="H35" s="361">
        <v>0</v>
      </c>
    </row>
    <row r="36" spans="1:8" s="359" customFormat="1" x14ac:dyDescent="0.15">
      <c r="A36" s="360" t="s">
        <v>553</v>
      </c>
      <c r="B36" s="361">
        <v>0</v>
      </c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v>0</v>
      </c>
    </row>
    <row r="37" spans="1:8" s="359" customFormat="1" x14ac:dyDescent="0.15">
      <c r="A37" s="360" t="s">
        <v>554</v>
      </c>
      <c r="B37" s="361">
        <v>0</v>
      </c>
      <c r="C37" s="361">
        <v>0</v>
      </c>
      <c r="D37" s="361">
        <v>0</v>
      </c>
      <c r="E37" s="361">
        <v>0</v>
      </c>
      <c r="F37" s="361">
        <v>0</v>
      </c>
      <c r="G37" s="361">
        <v>0</v>
      </c>
      <c r="H37" s="361">
        <v>0</v>
      </c>
    </row>
    <row r="38" spans="1:8" s="359" customFormat="1" x14ac:dyDescent="0.15">
      <c r="A38" s="360" t="s">
        <v>555</v>
      </c>
      <c r="B38" s="361">
        <v>0</v>
      </c>
      <c r="C38" s="361">
        <v>0</v>
      </c>
      <c r="D38" s="361">
        <v>0</v>
      </c>
      <c r="E38" s="361">
        <v>0</v>
      </c>
      <c r="F38" s="361">
        <v>0</v>
      </c>
      <c r="G38" s="361">
        <v>0</v>
      </c>
      <c r="H38" s="361">
        <v>0</v>
      </c>
    </row>
    <row r="39" spans="1:8" s="359" customFormat="1" x14ac:dyDescent="0.15">
      <c r="A39" s="360" t="s">
        <v>556</v>
      </c>
      <c r="B39" s="361">
        <v>10980</v>
      </c>
      <c r="C39" s="361">
        <v>0</v>
      </c>
      <c r="D39" s="361">
        <v>10980</v>
      </c>
      <c r="E39" s="361">
        <v>0</v>
      </c>
      <c r="F39" s="361">
        <v>0</v>
      </c>
      <c r="G39" s="361">
        <v>0</v>
      </c>
      <c r="H39" s="361">
        <v>0</v>
      </c>
    </row>
    <row r="40" spans="1:8" s="359" customFormat="1" x14ac:dyDescent="0.15">
      <c r="A40" s="360" t="s">
        <v>557</v>
      </c>
      <c r="B40" s="361">
        <v>0</v>
      </c>
      <c r="C40" s="361">
        <v>0</v>
      </c>
      <c r="D40" s="361">
        <v>0</v>
      </c>
      <c r="E40" s="361">
        <v>0</v>
      </c>
      <c r="F40" s="361">
        <v>0</v>
      </c>
      <c r="G40" s="361">
        <v>0</v>
      </c>
      <c r="H40" s="361">
        <v>0</v>
      </c>
    </row>
    <row r="41" spans="1:8" s="359" customFormat="1" x14ac:dyDescent="0.15">
      <c r="A41" s="360" t="s">
        <v>558</v>
      </c>
      <c r="B41" s="361">
        <v>0</v>
      </c>
      <c r="C41" s="361">
        <v>0</v>
      </c>
      <c r="D41" s="361">
        <v>0</v>
      </c>
      <c r="E41" s="361">
        <v>0</v>
      </c>
      <c r="F41" s="361">
        <v>0</v>
      </c>
      <c r="G41" s="361">
        <v>0</v>
      </c>
      <c r="H41" s="361">
        <v>0</v>
      </c>
    </row>
    <row r="42" spans="1:8" s="359" customFormat="1" x14ac:dyDescent="0.15">
      <c r="A42" s="360" t="s">
        <v>559</v>
      </c>
      <c r="B42" s="361">
        <v>0</v>
      </c>
      <c r="C42" s="361">
        <v>0</v>
      </c>
      <c r="D42" s="361">
        <v>0</v>
      </c>
      <c r="E42" s="361">
        <v>0</v>
      </c>
      <c r="F42" s="361">
        <v>0</v>
      </c>
      <c r="G42" s="361">
        <v>0</v>
      </c>
      <c r="H42" s="361">
        <v>0</v>
      </c>
    </row>
    <row r="43" spans="1:8" s="359" customFormat="1" x14ac:dyDescent="0.15">
      <c r="A43" s="360" t="s">
        <v>560</v>
      </c>
      <c r="B43" s="361">
        <v>0</v>
      </c>
      <c r="C43" s="361">
        <v>0</v>
      </c>
      <c r="D43" s="361">
        <v>0</v>
      </c>
      <c r="E43" s="361">
        <v>0</v>
      </c>
      <c r="F43" s="361">
        <v>0</v>
      </c>
      <c r="G43" s="361">
        <v>0</v>
      </c>
      <c r="H43" s="361">
        <v>0</v>
      </c>
    </row>
    <row r="44" spans="1:8" s="359" customFormat="1" x14ac:dyDescent="0.15">
      <c r="A44" s="360" t="s">
        <v>561</v>
      </c>
      <c r="B44" s="361">
        <v>769059</v>
      </c>
      <c r="C44" s="361">
        <v>8586</v>
      </c>
      <c r="D44" s="361">
        <v>0</v>
      </c>
      <c r="E44" s="361">
        <v>777645</v>
      </c>
      <c r="F44" s="361">
        <v>693179</v>
      </c>
      <c r="G44" s="361">
        <v>13003</v>
      </c>
      <c r="H44" s="361">
        <v>84466</v>
      </c>
    </row>
    <row r="45" spans="1:8" s="359" customFormat="1" x14ac:dyDescent="0.15">
      <c r="A45" s="360" t="s">
        <v>562</v>
      </c>
      <c r="B45" s="361">
        <v>3756840</v>
      </c>
      <c r="C45" s="361">
        <v>4562</v>
      </c>
      <c r="D45" s="361">
        <v>4562</v>
      </c>
      <c r="E45" s="361">
        <v>3756840</v>
      </c>
      <c r="F45" s="361">
        <v>2632686</v>
      </c>
      <c r="G45" s="361">
        <v>58455</v>
      </c>
      <c r="H45" s="361">
        <v>1124154</v>
      </c>
    </row>
    <row r="46" spans="1:8" s="359" customFormat="1" x14ac:dyDescent="0.15">
      <c r="A46" s="360" t="s">
        <v>563</v>
      </c>
      <c r="B46" s="361">
        <v>50969786</v>
      </c>
      <c r="C46" s="361">
        <v>50115</v>
      </c>
      <c r="D46" s="361">
        <v>0</v>
      </c>
      <c r="E46" s="361">
        <v>51019901</v>
      </c>
      <c r="F46" s="361">
        <v>50804251</v>
      </c>
      <c r="G46" s="361">
        <v>1027190</v>
      </c>
      <c r="H46" s="361">
        <v>215649</v>
      </c>
    </row>
    <row r="47" spans="1:8" s="359" customFormat="1" x14ac:dyDescent="0.15">
      <c r="A47" s="360" t="s">
        <v>564</v>
      </c>
      <c r="B47" s="361">
        <v>101414</v>
      </c>
      <c r="C47" s="361">
        <v>3000</v>
      </c>
      <c r="D47" s="361">
        <v>3000</v>
      </c>
      <c r="E47" s="361">
        <v>101414</v>
      </c>
      <c r="F47" s="361">
        <v>71086</v>
      </c>
      <c r="G47" s="361">
        <v>2714</v>
      </c>
      <c r="H47" s="361">
        <v>30329</v>
      </c>
    </row>
    <row r="48" spans="1:8" s="359" customFormat="1" x14ac:dyDescent="0.15">
      <c r="A48" s="360" t="s">
        <v>565</v>
      </c>
      <c r="B48" s="361">
        <v>0</v>
      </c>
      <c r="C48" s="361">
        <v>0</v>
      </c>
      <c r="D48" s="361">
        <v>0</v>
      </c>
      <c r="E48" s="361">
        <v>0</v>
      </c>
      <c r="F48" s="361">
        <v>0</v>
      </c>
      <c r="G48" s="361">
        <v>0</v>
      </c>
      <c r="H48" s="361">
        <v>0</v>
      </c>
    </row>
    <row r="49" spans="1:8" s="359" customFormat="1" x14ac:dyDescent="0.15">
      <c r="A49" s="360" t="s">
        <v>566</v>
      </c>
      <c r="B49" s="361">
        <v>0</v>
      </c>
      <c r="C49" s="361">
        <v>0</v>
      </c>
      <c r="D49" s="361">
        <v>0</v>
      </c>
      <c r="E49" s="361">
        <v>0</v>
      </c>
      <c r="F49" s="361">
        <v>0</v>
      </c>
      <c r="G49" s="361">
        <v>0</v>
      </c>
      <c r="H49" s="361">
        <v>0</v>
      </c>
    </row>
    <row r="50" spans="1:8" s="359" customFormat="1" x14ac:dyDescent="0.15">
      <c r="A50" s="360" t="s">
        <v>567</v>
      </c>
      <c r="B50" s="361">
        <v>0</v>
      </c>
      <c r="C50" s="361">
        <v>0</v>
      </c>
      <c r="D50" s="361">
        <v>0</v>
      </c>
      <c r="E50" s="361">
        <v>0</v>
      </c>
      <c r="F50" s="361">
        <v>0</v>
      </c>
      <c r="G50" s="361">
        <v>0</v>
      </c>
      <c r="H50" s="361">
        <v>0</v>
      </c>
    </row>
    <row r="51" spans="1:8" s="359" customFormat="1" x14ac:dyDescent="0.15">
      <c r="A51" s="360" t="s">
        <v>568</v>
      </c>
      <c r="B51" s="361">
        <v>1206886</v>
      </c>
      <c r="C51" s="361">
        <v>0</v>
      </c>
      <c r="D51" s="361">
        <v>0</v>
      </c>
      <c r="E51" s="361">
        <v>1206886</v>
      </c>
      <c r="F51" s="361">
        <v>1116275</v>
      </c>
      <c r="G51" s="361">
        <v>13240</v>
      </c>
      <c r="H51" s="361">
        <v>90610</v>
      </c>
    </row>
    <row r="52" spans="1:8" s="359" customFormat="1" x14ac:dyDescent="0.15">
      <c r="A52" s="360" t="s">
        <v>569</v>
      </c>
      <c r="B52" s="361">
        <v>0</v>
      </c>
      <c r="C52" s="361">
        <v>0</v>
      </c>
      <c r="D52" s="361">
        <v>0</v>
      </c>
      <c r="E52" s="361">
        <v>0</v>
      </c>
      <c r="F52" s="361">
        <v>0</v>
      </c>
      <c r="G52" s="361">
        <v>0</v>
      </c>
      <c r="H52" s="361">
        <v>0</v>
      </c>
    </row>
    <row r="53" spans="1:8" s="359" customFormat="1" x14ac:dyDescent="0.15">
      <c r="A53" s="360" t="s">
        <v>570</v>
      </c>
      <c r="B53" s="361">
        <v>0</v>
      </c>
      <c r="C53" s="361">
        <v>0</v>
      </c>
      <c r="D53" s="361">
        <v>0</v>
      </c>
      <c r="E53" s="361">
        <v>0</v>
      </c>
      <c r="F53" s="361">
        <v>0</v>
      </c>
      <c r="G53" s="361">
        <v>0</v>
      </c>
      <c r="H53" s="361">
        <v>0</v>
      </c>
    </row>
    <row r="54" spans="1:8" s="359" customFormat="1" x14ac:dyDescent="0.15">
      <c r="A54" s="360" t="s">
        <v>571</v>
      </c>
      <c r="B54" s="361">
        <v>0</v>
      </c>
      <c r="C54" s="361">
        <v>0</v>
      </c>
      <c r="D54" s="361">
        <v>0</v>
      </c>
      <c r="E54" s="361">
        <v>0</v>
      </c>
      <c r="F54" s="361">
        <v>0</v>
      </c>
      <c r="G54" s="361">
        <v>0</v>
      </c>
      <c r="H54" s="361">
        <v>0</v>
      </c>
    </row>
    <row r="55" spans="1:8" s="359" customFormat="1" x14ac:dyDescent="0.15">
      <c r="A55" s="360" t="s">
        <v>572</v>
      </c>
      <c r="B55" s="361">
        <v>73789</v>
      </c>
      <c r="C55" s="361">
        <v>0</v>
      </c>
      <c r="D55" s="361">
        <v>0</v>
      </c>
      <c r="E55" s="361">
        <v>73789</v>
      </c>
      <c r="F55" s="361">
        <v>3848</v>
      </c>
      <c r="G55" s="361">
        <v>2509</v>
      </c>
      <c r="H55" s="361">
        <v>69940</v>
      </c>
    </row>
    <row r="56" spans="1:8" s="359" customFormat="1" x14ac:dyDescent="0.15">
      <c r="A56" s="360" t="s">
        <v>573</v>
      </c>
      <c r="B56" s="361">
        <v>1368065</v>
      </c>
      <c r="C56" s="361">
        <v>0</v>
      </c>
      <c r="D56" s="361">
        <v>0</v>
      </c>
      <c r="E56" s="361">
        <v>1368065</v>
      </c>
      <c r="F56" s="361">
        <v>1027930</v>
      </c>
      <c r="G56" s="361">
        <v>18606</v>
      </c>
      <c r="H56" s="361">
        <v>340135</v>
      </c>
    </row>
    <row r="57" spans="1:8" s="359" customFormat="1" x14ac:dyDescent="0.15">
      <c r="A57" s="360" t="s">
        <v>574</v>
      </c>
      <c r="B57" s="361">
        <v>3377598</v>
      </c>
      <c r="C57" s="361">
        <v>23863</v>
      </c>
      <c r="D57" s="361">
        <v>23863</v>
      </c>
      <c r="E57" s="361">
        <v>3377598</v>
      </c>
      <c r="F57" s="361">
        <v>1864683</v>
      </c>
      <c r="G57" s="361">
        <v>69834</v>
      </c>
      <c r="H57" s="361">
        <v>1512915</v>
      </c>
    </row>
    <row r="58" spans="1:8" s="359" customFormat="1" x14ac:dyDescent="0.15">
      <c r="A58" s="360" t="s">
        <v>575</v>
      </c>
      <c r="B58" s="361">
        <v>3230426</v>
      </c>
      <c r="C58" s="361">
        <v>143483</v>
      </c>
      <c r="D58" s="361">
        <v>0</v>
      </c>
      <c r="E58" s="361">
        <v>3373909</v>
      </c>
      <c r="F58" s="361">
        <v>1333868</v>
      </c>
      <c r="G58" s="361">
        <v>68723</v>
      </c>
      <c r="H58" s="361">
        <v>2040041</v>
      </c>
    </row>
    <row r="59" spans="1:8" s="359" customFormat="1" x14ac:dyDescent="0.15">
      <c r="A59" s="360" t="s">
        <v>576</v>
      </c>
      <c r="B59" s="361">
        <v>0</v>
      </c>
      <c r="C59" s="361">
        <v>0</v>
      </c>
      <c r="D59" s="361">
        <v>0</v>
      </c>
      <c r="E59" s="361">
        <v>0</v>
      </c>
      <c r="F59" s="361">
        <v>0</v>
      </c>
      <c r="G59" s="361">
        <v>0</v>
      </c>
      <c r="H59" s="361">
        <v>0</v>
      </c>
    </row>
    <row r="60" spans="1:8" s="359" customFormat="1" x14ac:dyDescent="0.15">
      <c r="A60" s="360" t="s">
        <v>577</v>
      </c>
      <c r="B60" s="361">
        <v>9473</v>
      </c>
      <c r="C60" s="361">
        <v>980</v>
      </c>
      <c r="D60" s="361">
        <v>0</v>
      </c>
      <c r="E60" s="361">
        <v>10453</v>
      </c>
      <c r="F60" s="361">
        <v>0</v>
      </c>
      <c r="G60" s="361">
        <v>0</v>
      </c>
      <c r="H60" s="361">
        <v>10453</v>
      </c>
    </row>
    <row r="61" spans="1:8" s="359" customFormat="1" x14ac:dyDescent="0.15">
      <c r="A61" s="360" t="s">
        <v>212</v>
      </c>
      <c r="B61" s="361">
        <v>1258132</v>
      </c>
      <c r="C61" s="361">
        <v>50419</v>
      </c>
      <c r="D61" s="361">
        <v>35542</v>
      </c>
      <c r="E61" s="361">
        <v>1273009</v>
      </c>
      <c r="F61" s="361">
        <v>1045054</v>
      </c>
      <c r="G61" s="361">
        <v>62688</v>
      </c>
      <c r="H61" s="361">
        <v>227955</v>
      </c>
    </row>
    <row r="62" spans="1:8" s="359" customFormat="1" x14ac:dyDescent="0.15">
      <c r="A62" s="360" t="s">
        <v>578</v>
      </c>
      <c r="B62" s="361">
        <v>825365</v>
      </c>
      <c r="C62" s="361">
        <v>7467</v>
      </c>
      <c r="D62" s="361">
        <v>30337</v>
      </c>
      <c r="E62" s="361">
        <v>802495</v>
      </c>
      <c r="F62" s="361">
        <v>685779</v>
      </c>
      <c r="G62" s="361">
        <v>49495</v>
      </c>
      <c r="H62" s="361">
        <v>116716</v>
      </c>
    </row>
    <row r="63" spans="1:8" s="359" customFormat="1" x14ac:dyDescent="0.15">
      <c r="A63" s="360" t="s">
        <v>579</v>
      </c>
      <c r="B63" s="361">
        <v>432766</v>
      </c>
      <c r="C63" s="361">
        <v>42952</v>
      </c>
      <c r="D63" s="361">
        <v>5204</v>
      </c>
      <c r="E63" s="361">
        <v>470514</v>
      </c>
      <c r="F63" s="361">
        <v>359275</v>
      </c>
      <c r="G63" s="361">
        <v>13193</v>
      </c>
      <c r="H63" s="361">
        <v>111239</v>
      </c>
    </row>
    <row r="64" spans="1:8" s="359" customFormat="1" x14ac:dyDescent="0.15">
      <c r="A64" s="360" t="s">
        <v>580</v>
      </c>
      <c r="B64" s="361">
        <v>0</v>
      </c>
      <c r="C64" s="361">
        <v>0</v>
      </c>
      <c r="D64" s="361">
        <v>0</v>
      </c>
      <c r="E64" s="361">
        <v>0</v>
      </c>
      <c r="F64" s="361">
        <v>0</v>
      </c>
      <c r="G64" s="361">
        <v>0</v>
      </c>
      <c r="H64" s="361">
        <v>0</v>
      </c>
    </row>
    <row r="65" spans="1:8" s="359" customFormat="1" x14ac:dyDescent="0.15">
      <c r="A65" s="360" t="s">
        <v>268</v>
      </c>
      <c r="B65" s="361">
        <v>86279719</v>
      </c>
      <c r="C65" s="361">
        <v>574897</v>
      </c>
      <c r="D65" s="361">
        <v>1885081</v>
      </c>
      <c r="E65" s="361">
        <v>84969535</v>
      </c>
      <c r="F65" s="361">
        <v>71746490</v>
      </c>
      <c r="G65" s="361">
        <v>1721137</v>
      </c>
      <c r="H65" s="361">
        <v>13223046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3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11BD-8E6A-4767-9016-CF96BFC668CC}">
  <sheetPr>
    <pageSetUpPr fitToPage="1"/>
  </sheetPr>
  <dimension ref="A1:I65"/>
  <sheetViews>
    <sheetView tabSelected="1" workbookViewId="0"/>
  </sheetViews>
  <sheetFormatPr defaultColWidth="8.875" defaultRowHeight="11.25" x14ac:dyDescent="0.15"/>
  <cols>
    <col min="1" max="1" width="30.875" style="310" customWidth="1"/>
    <col min="2" max="10" width="15.875" style="310" customWidth="1"/>
    <col min="11" max="16384" width="8.875" style="310"/>
  </cols>
  <sheetData>
    <row r="1" spans="1:9" ht="14.25" x14ac:dyDescent="0.15">
      <c r="A1" s="309" t="s">
        <v>608</v>
      </c>
      <c r="B1" s="309"/>
      <c r="C1" s="309"/>
      <c r="D1" s="309"/>
      <c r="E1" s="309"/>
      <c r="F1" s="309"/>
      <c r="G1" s="309"/>
      <c r="H1" s="309"/>
      <c r="I1" s="316" t="str">
        <f>有形固定資産の明細!H2</f>
        <v>【関川村_全体会計】</v>
      </c>
    </row>
    <row r="2" spans="1:9" ht="13.5" x14ac:dyDescent="0.15">
      <c r="A2" s="309"/>
      <c r="B2" s="309"/>
      <c r="C2" s="309"/>
      <c r="D2" s="309"/>
      <c r="E2" s="309"/>
      <c r="F2" s="309"/>
      <c r="G2" s="309"/>
      <c r="H2" s="309"/>
      <c r="I2" s="309"/>
    </row>
    <row r="3" spans="1:9" ht="13.5" x14ac:dyDescent="0.15">
      <c r="A3" s="309"/>
      <c r="B3" s="309"/>
      <c r="C3" s="309"/>
      <c r="D3" s="309"/>
      <c r="E3" s="309"/>
      <c r="F3" s="309"/>
      <c r="G3" s="309"/>
      <c r="H3" s="309"/>
      <c r="I3" s="328" t="s">
        <v>505</v>
      </c>
    </row>
    <row r="4" spans="1:9" s="359" customFormat="1" ht="22.5" x14ac:dyDescent="0.15">
      <c r="A4" s="357" t="s">
        <v>516</v>
      </c>
      <c r="B4" s="358" t="s">
        <v>517</v>
      </c>
      <c r="C4" s="357" t="s">
        <v>518</v>
      </c>
      <c r="D4" s="357" t="s">
        <v>519</v>
      </c>
      <c r="E4" s="357" t="s">
        <v>520</v>
      </c>
      <c r="F4" s="357" t="s">
        <v>521</v>
      </c>
      <c r="G4" s="357" t="s">
        <v>522</v>
      </c>
      <c r="H4" s="357" t="s">
        <v>523</v>
      </c>
      <c r="I4" s="357" t="s">
        <v>268</v>
      </c>
    </row>
    <row r="5" spans="1:9" s="359" customFormat="1" x14ac:dyDescent="0.15">
      <c r="A5" s="360" t="s">
        <v>137</v>
      </c>
      <c r="B5" s="361">
        <v>1963440</v>
      </c>
      <c r="C5" s="361">
        <v>3465807</v>
      </c>
      <c r="D5" s="361">
        <v>452459</v>
      </c>
      <c r="E5" s="361">
        <v>32832</v>
      </c>
      <c r="F5" s="361">
        <v>995247</v>
      </c>
      <c r="G5" s="361">
        <v>296024</v>
      </c>
      <c r="H5" s="361">
        <v>214725</v>
      </c>
      <c r="I5" s="361">
        <v>7420535</v>
      </c>
    </row>
    <row r="6" spans="1:9" s="359" customFormat="1" x14ac:dyDescent="0.15">
      <c r="A6" s="360" t="s">
        <v>524</v>
      </c>
      <c r="B6" s="361">
        <v>1521367</v>
      </c>
      <c r="C6" s="361">
        <v>0</v>
      </c>
      <c r="D6" s="361">
        <v>10906</v>
      </c>
      <c r="E6" s="361">
        <v>0</v>
      </c>
      <c r="F6" s="361">
        <v>725</v>
      </c>
      <c r="G6" s="361">
        <v>0</v>
      </c>
      <c r="H6" s="361">
        <v>0</v>
      </c>
      <c r="I6" s="361">
        <v>1532998</v>
      </c>
    </row>
    <row r="7" spans="1:9" s="359" customFormat="1" x14ac:dyDescent="0.15">
      <c r="A7" s="360" t="s">
        <v>525</v>
      </c>
      <c r="B7" s="361">
        <v>0</v>
      </c>
      <c r="C7" s="361">
        <v>0</v>
      </c>
      <c r="D7" s="361">
        <v>0</v>
      </c>
      <c r="E7" s="361">
        <v>0</v>
      </c>
      <c r="F7" s="361">
        <v>0</v>
      </c>
      <c r="G7" s="361">
        <v>0</v>
      </c>
      <c r="H7" s="361">
        <v>0</v>
      </c>
      <c r="I7" s="361">
        <v>0</v>
      </c>
    </row>
    <row r="8" spans="1:9" s="359" customFormat="1" x14ac:dyDescent="0.15">
      <c r="A8" s="360" t="s">
        <v>526</v>
      </c>
      <c r="B8" s="361">
        <v>359160</v>
      </c>
      <c r="C8" s="361">
        <v>3005024</v>
      </c>
      <c r="D8" s="361">
        <v>315162</v>
      </c>
      <c r="E8" s="361">
        <v>0</v>
      </c>
      <c r="F8" s="361">
        <v>778628</v>
      </c>
      <c r="G8" s="361">
        <v>21350</v>
      </c>
      <c r="H8" s="361">
        <v>205933</v>
      </c>
      <c r="I8" s="361">
        <v>4685256</v>
      </c>
    </row>
    <row r="9" spans="1:9" s="359" customFormat="1" x14ac:dyDescent="0.15">
      <c r="A9" s="360" t="s">
        <v>527</v>
      </c>
      <c r="B9" s="361">
        <v>3034</v>
      </c>
      <c r="C9" s="361">
        <v>65405</v>
      </c>
      <c r="D9" s="361">
        <v>75066</v>
      </c>
      <c r="E9" s="361">
        <v>0</v>
      </c>
      <c r="F9" s="361">
        <v>17967</v>
      </c>
      <c r="G9" s="361">
        <v>308</v>
      </c>
      <c r="H9" s="361">
        <v>0</v>
      </c>
      <c r="I9" s="361">
        <v>161781</v>
      </c>
    </row>
    <row r="10" spans="1:9" s="359" customFormat="1" x14ac:dyDescent="0.15">
      <c r="A10" s="360" t="s">
        <v>528</v>
      </c>
      <c r="B10" s="361">
        <v>42926</v>
      </c>
      <c r="C10" s="361">
        <v>360044</v>
      </c>
      <c r="D10" s="361">
        <v>51325</v>
      </c>
      <c r="E10" s="361">
        <v>0</v>
      </c>
      <c r="F10" s="361">
        <v>197928</v>
      </c>
      <c r="G10" s="361">
        <v>274366</v>
      </c>
      <c r="H10" s="361">
        <v>8792</v>
      </c>
      <c r="I10" s="361">
        <v>935381</v>
      </c>
    </row>
    <row r="11" spans="1:9" s="359" customFormat="1" x14ac:dyDescent="0.15">
      <c r="A11" s="360" t="s">
        <v>529</v>
      </c>
      <c r="B11" s="361">
        <v>0</v>
      </c>
      <c r="C11" s="361">
        <v>0</v>
      </c>
      <c r="D11" s="361">
        <v>0</v>
      </c>
      <c r="E11" s="361">
        <v>0</v>
      </c>
      <c r="F11" s="361">
        <v>0</v>
      </c>
      <c r="G11" s="361">
        <v>0</v>
      </c>
      <c r="H11" s="361">
        <v>0</v>
      </c>
      <c r="I11" s="361">
        <v>0</v>
      </c>
    </row>
    <row r="12" spans="1:9" s="359" customFormat="1" x14ac:dyDescent="0.15">
      <c r="A12" s="360" t="s">
        <v>530</v>
      </c>
      <c r="B12" s="361">
        <v>0</v>
      </c>
      <c r="C12" s="361">
        <v>0</v>
      </c>
      <c r="D12" s="361">
        <v>0</v>
      </c>
      <c r="E12" s="361">
        <v>0</v>
      </c>
      <c r="F12" s="361">
        <v>0</v>
      </c>
      <c r="G12" s="361">
        <v>0</v>
      </c>
      <c r="H12" s="361">
        <v>0</v>
      </c>
      <c r="I12" s="361">
        <v>0</v>
      </c>
    </row>
    <row r="13" spans="1:9" s="359" customFormat="1" x14ac:dyDescent="0.15">
      <c r="A13" s="360" t="s">
        <v>531</v>
      </c>
      <c r="B13" s="361">
        <v>0</v>
      </c>
      <c r="C13" s="361">
        <v>0</v>
      </c>
      <c r="D13" s="361">
        <v>0</v>
      </c>
      <c r="E13" s="361">
        <v>0</v>
      </c>
      <c r="F13" s="361">
        <v>0</v>
      </c>
      <c r="G13" s="361">
        <v>0</v>
      </c>
      <c r="H13" s="361">
        <v>0</v>
      </c>
      <c r="I13" s="361">
        <v>0</v>
      </c>
    </row>
    <row r="14" spans="1:9" s="359" customFormat="1" x14ac:dyDescent="0.15">
      <c r="A14" s="360" t="s">
        <v>532</v>
      </c>
      <c r="B14" s="361">
        <v>36953</v>
      </c>
      <c r="C14" s="361">
        <v>32791</v>
      </c>
      <c r="D14" s="361">
        <v>0</v>
      </c>
      <c r="E14" s="361">
        <v>32832</v>
      </c>
      <c r="F14" s="361">
        <v>0</v>
      </c>
      <c r="G14" s="361">
        <v>0</v>
      </c>
      <c r="H14" s="361">
        <v>0</v>
      </c>
      <c r="I14" s="361">
        <v>102576</v>
      </c>
    </row>
    <row r="15" spans="1:9" s="359" customFormat="1" x14ac:dyDescent="0.15">
      <c r="A15" s="360" t="s">
        <v>533</v>
      </c>
      <c r="B15" s="361">
        <v>0</v>
      </c>
      <c r="C15" s="361">
        <v>2542</v>
      </c>
      <c r="D15" s="361">
        <v>0</v>
      </c>
      <c r="E15" s="361">
        <v>0</v>
      </c>
      <c r="F15" s="361">
        <v>0</v>
      </c>
      <c r="G15" s="361">
        <v>0</v>
      </c>
      <c r="H15" s="361">
        <v>0</v>
      </c>
      <c r="I15" s="361">
        <v>2542</v>
      </c>
    </row>
    <row r="16" spans="1:9" s="359" customFormat="1" x14ac:dyDescent="0.15">
      <c r="A16" s="360" t="s">
        <v>200</v>
      </c>
      <c r="B16" s="361">
        <v>5361174</v>
      </c>
      <c r="C16" s="361">
        <v>37455</v>
      </c>
      <c r="D16" s="361">
        <v>0</v>
      </c>
      <c r="E16" s="361">
        <v>0</v>
      </c>
      <c r="F16" s="361">
        <v>170034</v>
      </c>
      <c r="G16" s="361">
        <v>0</v>
      </c>
      <c r="H16" s="361">
        <v>5893</v>
      </c>
      <c r="I16" s="361">
        <v>5574556</v>
      </c>
    </row>
    <row r="17" spans="1:9" s="359" customFormat="1" x14ac:dyDescent="0.15">
      <c r="A17" s="360" t="s">
        <v>534</v>
      </c>
      <c r="B17" s="361">
        <v>0</v>
      </c>
      <c r="C17" s="361">
        <v>0</v>
      </c>
      <c r="D17" s="361">
        <v>0</v>
      </c>
      <c r="E17" s="361">
        <v>0</v>
      </c>
      <c r="F17" s="361">
        <v>0</v>
      </c>
      <c r="G17" s="361">
        <v>0</v>
      </c>
      <c r="H17" s="361">
        <v>0</v>
      </c>
      <c r="I17" s="361">
        <v>0</v>
      </c>
    </row>
    <row r="18" spans="1:9" s="359" customFormat="1" x14ac:dyDescent="0.15">
      <c r="A18" s="360" t="s">
        <v>535</v>
      </c>
      <c r="B18" s="361">
        <v>1015</v>
      </c>
      <c r="C18" s="361">
        <v>0</v>
      </c>
      <c r="D18" s="361">
        <v>0</v>
      </c>
      <c r="E18" s="361">
        <v>0</v>
      </c>
      <c r="F18" s="361">
        <v>0</v>
      </c>
      <c r="G18" s="361">
        <v>0</v>
      </c>
      <c r="H18" s="361">
        <v>0</v>
      </c>
      <c r="I18" s="361">
        <v>1015</v>
      </c>
    </row>
    <row r="19" spans="1:9" s="359" customFormat="1" x14ac:dyDescent="0.15">
      <c r="A19" s="360" t="s">
        <v>536</v>
      </c>
      <c r="B19" s="361">
        <v>0</v>
      </c>
      <c r="C19" s="361">
        <v>0</v>
      </c>
      <c r="D19" s="361">
        <v>0</v>
      </c>
      <c r="E19" s="361">
        <v>0</v>
      </c>
      <c r="F19" s="361">
        <v>0</v>
      </c>
      <c r="G19" s="361">
        <v>0</v>
      </c>
      <c r="H19" s="361">
        <v>0</v>
      </c>
      <c r="I19" s="361">
        <v>0</v>
      </c>
    </row>
    <row r="20" spans="1:9" s="359" customFormat="1" x14ac:dyDescent="0.15">
      <c r="A20" s="360" t="s">
        <v>537</v>
      </c>
      <c r="B20" s="361">
        <v>0</v>
      </c>
      <c r="C20" s="361">
        <v>0</v>
      </c>
      <c r="D20" s="361">
        <v>0</v>
      </c>
      <c r="E20" s="361">
        <v>0</v>
      </c>
      <c r="F20" s="361">
        <v>0</v>
      </c>
      <c r="G20" s="361">
        <v>0</v>
      </c>
      <c r="H20" s="361">
        <v>0</v>
      </c>
      <c r="I20" s="361">
        <v>0</v>
      </c>
    </row>
    <row r="21" spans="1:9" s="359" customFormat="1" x14ac:dyDescent="0.15">
      <c r="A21" s="360" t="s">
        <v>538</v>
      </c>
      <c r="B21" s="361">
        <v>0</v>
      </c>
      <c r="C21" s="361">
        <v>0</v>
      </c>
      <c r="D21" s="361">
        <v>0</v>
      </c>
      <c r="E21" s="361">
        <v>0</v>
      </c>
      <c r="F21" s="361">
        <v>0</v>
      </c>
      <c r="G21" s="361">
        <v>0</v>
      </c>
      <c r="H21" s="361">
        <v>0</v>
      </c>
      <c r="I21" s="361">
        <v>0</v>
      </c>
    </row>
    <row r="22" spans="1:9" s="359" customFormat="1" x14ac:dyDescent="0.15">
      <c r="A22" s="360" t="s">
        <v>539</v>
      </c>
      <c r="B22" s="361">
        <v>0</v>
      </c>
      <c r="C22" s="361">
        <v>0</v>
      </c>
      <c r="D22" s="361">
        <v>0</v>
      </c>
      <c r="E22" s="361">
        <v>0</v>
      </c>
      <c r="F22" s="361">
        <v>0</v>
      </c>
      <c r="G22" s="361">
        <v>0</v>
      </c>
      <c r="H22" s="361">
        <v>0</v>
      </c>
      <c r="I22" s="361">
        <v>0</v>
      </c>
    </row>
    <row r="23" spans="1:9" s="359" customFormat="1" x14ac:dyDescent="0.15">
      <c r="A23" s="360" t="s">
        <v>540</v>
      </c>
      <c r="B23" s="361">
        <v>0</v>
      </c>
      <c r="C23" s="361">
        <v>0</v>
      </c>
      <c r="D23" s="361">
        <v>0</v>
      </c>
      <c r="E23" s="361">
        <v>0</v>
      </c>
      <c r="F23" s="361">
        <v>0</v>
      </c>
      <c r="G23" s="361">
        <v>0</v>
      </c>
      <c r="H23" s="361">
        <v>0</v>
      </c>
      <c r="I23" s="361">
        <v>0</v>
      </c>
    </row>
    <row r="24" spans="1:9" s="359" customFormat="1" x14ac:dyDescent="0.15">
      <c r="A24" s="360" t="s">
        <v>541</v>
      </c>
      <c r="B24" s="361">
        <v>0</v>
      </c>
      <c r="C24" s="361">
        <v>0</v>
      </c>
      <c r="D24" s="361">
        <v>0</v>
      </c>
      <c r="E24" s="361">
        <v>0</v>
      </c>
      <c r="F24" s="361">
        <v>0</v>
      </c>
      <c r="G24" s="361">
        <v>0</v>
      </c>
      <c r="H24" s="361">
        <v>0</v>
      </c>
      <c r="I24" s="361">
        <v>0</v>
      </c>
    </row>
    <row r="25" spans="1:9" s="359" customFormat="1" x14ac:dyDescent="0.15">
      <c r="A25" s="360" t="s">
        <v>542</v>
      </c>
      <c r="B25" s="361">
        <v>0</v>
      </c>
      <c r="C25" s="361">
        <v>0</v>
      </c>
      <c r="D25" s="361">
        <v>0</v>
      </c>
      <c r="E25" s="361">
        <v>0</v>
      </c>
      <c r="F25" s="361">
        <v>0</v>
      </c>
      <c r="G25" s="361">
        <v>0</v>
      </c>
      <c r="H25" s="361">
        <v>0</v>
      </c>
      <c r="I25" s="361">
        <v>0</v>
      </c>
    </row>
    <row r="26" spans="1:9" s="359" customFormat="1" x14ac:dyDescent="0.15">
      <c r="A26" s="360" t="s">
        <v>543</v>
      </c>
      <c r="B26" s="361">
        <v>0</v>
      </c>
      <c r="C26" s="361">
        <v>0</v>
      </c>
      <c r="D26" s="361">
        <v>0</v>
      </c>
      <c r="E26" s="361">
        <v>0</v>
      </c>
      <c r="F26" s="361">
        <v>0</v>
      </c>
      <c r="G26" s="361">
        <v>0</v>
      </c>
      <c r="H26" s="361">
        <v>0</v>
      </c>
      <c r="I26" s="361">
        <v>0</v>
      </c>
    </row>
    <row r="27" spans="1:9" s="359" customFormat="1" x14ac:dyDescent="0.15">
      <c r="A27" s="360" t="s">
        <v>544</v>
      </c>
      <c r="B27" s="361">
        <v>0</v>
      </c>
      <c r="C27" s="361">
        <v>0</v>
      </c>
      <c r="D27" s="361">
        <v>0</v>
      </c>
      <c r="E27" s="361">
        <v>0</v>
      </c>
      <c r="F27" s="361">
        <v>0</v>
      </c>
      <c r="G27" s="361">
        <v>0</v>
      </c>
      <c r="H27" s="361">
        <v>0</v>
      </c>
      <c r="I27" s="361">
        <v>0</v>
      </c>
    </row>
    <row r="28" spans="1:9" s="359" customFormat="1" x14ac:dyDescent="0.15">
      <c r="A28" s="360" t="s">
        <v>545</v>
      </c>
      <c r="B28" s="361">
        <v>0</v>
      </c>
      <c r="C28" s="361">
        <v>0</v>
      </c>
      <c r="D28" s="361">
        <v>0</v>
      </c>
      <c r="E28" s="361">
        <v>0</v>
      </c>
      <c r="F28" s="361">
        <v>0</v>
      </c>
      <c r="G28" s="361">
        <v>0</v>
      </c>
      <c r="H28" s="361">
        <v>0</v>
      </c>
      <c r="I28" s="361">
        <v>0</v>
      </c>
    </row>
    <row r="29" spans="1:9" s="359" customFormat="1" x14ac:dyDescent="0.15">
      <c r="A29" s="360" t="s">
        <v>546</v>
      </c>
      <c r="B29" s="361">
        <v>0</v>
      </c>
      <c r="C29" s="361">
        <v>0</v>
      </c>
      <c r="D29" s="361">
        <v>0</v>
      </c>
      <c r="E29" s="361">
        <v>0</v>
      </c>
      <c r="F29" s="361">
        <v>0</v>
      </c>
      <c r="G29" s="361">
        <v>0</v>
      </c>
      <c r="H29" s="361">
        <v>0</v>
      </c>
      <c r="I29" s="361">
        <v>0</v>
      </c>
    </row>
    <row r="30" spans="1:9" s="359" customFormat="1" x14ac:dyDescent="0.15">
      <c r="A30" s="360" t="s">
        <v>547</v>
      </c>
      <c r="B30" s="361">
        <v>43735</v>
      </c>
      <c r="C30" s="361">
        <v>11113</v>
      </c>
      <c r="D30" s="361">
        <v>0</v>
      </c>
      <c r="E30" s="361">
        <v>0</v>
      </c>
      <c r="F30" s="361">
        <v>0</v>
      </c>
      <c r="G30" s="361">
        <v>0</v>
      </c>
      <c r="H30" s="361">
        <v>0</v>
      </c>
      <c r="I30" s="361">
        <v>54848</v>
      </c>
    </row>
    <row r="31" spans="1:9" s="359" customFormat="1" x14ac:dyDescent="0.15">
      <c r="A31" s="360" t="s">
        <v>548</v>
      </c>
      <c r="B31" s="361">
        <v>0</v>
      </c>
      <c r="C31" s="361">
        <v>0</v>
      </c>
      <c r="D31" s="361">
        <v>0</v>
      </c>
      <c r="E31" s="361">
        <v>0</v>
      </c>
      <c r="F31" s="361">
        <v>0</v>
      </c>
      <c r="G31" s="361">
        <v>0</v>
      </c>
      <c r="H31" s="361">
        <v>0</v>
      </c>
      <c r="I31" s="361">
        <v>0</v>
      </c>
    </row>
    <row r="32" spans="1:9" s="359" customFormat="1" x14ac:dyDescent="0.15">
      <c r="A32" s="360" t="s">
        <v>549</v>
      </c>
      <c r="B32" s="361">
        <v>0</v>
      </c>
      <c r="C32" s="361">
        <v>0</v>
      </c>
      <c r="D32" s="361">
        <v>0</v>
      </c>
      <c r="E32" s="361">
        <v>0</v>
      </c>
      <c r="F32" s="361">
        <v>0</v>
      </c>
      <c r="G32" s="361">
        <v>0</v>
      </c>
      <c r="H32" s="361">
        <v>0</v>
      </c>
      <c r="I32" s="361">
        <v>0</v>
      </c>
    </row>
    <row r="33" spans="1:9" s="359" customFormat="1" x14ac:dyDescent="0.15">
      <c r="A33" s="360" t="s">
        <v>550</v>
      </c>
      <c r="B33" s="361">
        <v>0</v>
      </c>
      <c r="C33" s="361">
        <v>0</v>
      </c>
      <c r="D33" s="361">
        <v>0</v>
      </c>
      <c r="E33" s="361">
        <v>0</v>
      </c>
      <c r="F33" s="361">
        <v>0</v>
      </c>
      <c r="G33" s="361">
        <v>0</v>
      </c>
      <c r="H33" s="361">
        <v>0</v>
      </c>
      <c r="I33" s="361">
        <v>0</v>
      </c>
    </row>
    <row r="34" spans="1:9" s="359" customFormat="1" x14ac:dyDescent="0.15">
      <c r="A34" s="360" t="s">
        <v>551</v>
      </c>
      <c r="B34" s="361">
        <v>0</v>
      </c>
      <c r="C34" s="361">
        <v>0</v>
      </c>
      <c r="D34" s="361">
        <v>0</v>
      </c>
      <c r="E34" s="361">
        <v>0</v>
      </c>
      <c r="F34" s="361">
        <v>0</v>
      </c>
      <c r="G34" s="361">
        <v>0</v>
      </c>
      <c r="H34" s="361">
        <v>0</v>
      </c>
      <c r="I34" s="361">
        <v>0</v>
      </c>
    </row>
    <row r="35" spans="1:9" s="359" customFormat="1" x14ac:dyDescent="0.15">
      <c r="A35" s="360" t="s">
        <v>552</v>
      </c>
      <c r="B35" s="361">
        <v>0</v>
      </c>
      <c r="C35" s="361">
        <v>0</v>
      </c>
      <c r="D35" s="361">
        <v>0</v>
      </c>
      <c r="E35" s="361">
        <v>0</v>
      </c>
      <c r="F35" s="361">
        <v>0</v>
      </c>
      <c r="G35" s="361">
        <v>0</v>
      </c>
      <c r="H35" s="361">
        <v>0</v>
      </c>
      <c r="I35" s="361">
        <v>0</v>
      </c>
    </row>
    <row r="36" spans="1:9" s="359" customFormat="1" x14ac:dyDescent="0.15">
      <c r="A36" s="360" t="s">
        <v>553</v>
      </c>
      <c r="B36" s="361">
        <v>0</v>
      </c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v>0</v>
      </c>
      <c r="I36" s="361">
        <v>0</v>
      </c>
    </row>
    <row r="37" spans="1:9" s="359" customFormat="1" x14ac:dyDescent="0.15">
      <c r="A37" s="360" t="s">
        <v>554</v>
      </c>
      <c r="B37" s="361">
        <v>0</v>
      </c>
      <c r="C37" s="361">
        <v>0</v>
      </c>
      <c r="D37" s="361">
        <v>0</v>
      </c>
      <c r="E37" s="361">
        <v>0</v>
      </c>
      <c r="F37" s="361">
        <v>0</v>
      </c>
      <c r="G37" s="361">
        <v>0</v>
      </c>
      <c r="H37" s="361">
        <v>0</v>
      </c>
      <c r="I37" s="361">
        <v>0</v>
      </c>
    </row>
    <row r="38" spans="1:9" s="359" customFormat="1" x14ac:dyDescent="0.15">
      <c r="A38" s="360" t="s">
        <v>555</v>
      </c>
      <c r="B38" s="361">
        <v>0</v>
      </c>
      <c r="C38" s="361">
        <v>0</v>
      </c>
      <c r="D38" s="361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</row>
    <row r="39" spans="1:9" s="359" customFormat="1" x14ac:dyDescent="0.15">
      <c r="A39" s="360" t="s">
        <v>556</v>
      </c>
      <c r="B39" s="361">
        <v>0</v>
      </c>
      <c r="C39" s="361">
        <v>0</v>
      </c>
      <c r="D39" s="361">
        <v>0</v>
      </c>
      <c r="E39" s="361">
        <v>0</v>
      </c>
      <c r="F39" s="361">
        <v>0</v>
      </c>
      <c r="G39" s="361">
        <v>0</v>
      </c>
      <c r="H39" s="361">
        <v>0</v>
      </c>
      <c r="I39" s="361">
        <v>0</v>
      </c>
    </row>
    <row r="40" spans="1:9" s="359" customFormat="1" x14ac:dyDescent="0.15">
      <c r="A40" s="360" t="s">
        <v>557</v>
      </c>
      <c r="B40" s="361">
        <v>0</v>
      </c>
      <c r="C40" s="361">
        <v>0</v>
      </c>
      <c r="D40" s="361">
        <v>0</v>
      </c>
      <c r="E40" s="361">
        <v>0</v>
      </c>
      <c r="F40" s="361">
        <v>0</v>
      </c>
      <c r="G40" s="361">
        <v>0</v>
      </c>
      <c r="H40" s="361">
        <v>0</v>
      </c>
      <c r="I40" s="361">
        <v>0</v>
      </c>
    </row>
    <row r="41" spans="1:9" s="359" customFormat="1" x14ac:dyDescent="0.15">
      <c r="A41" s="360" t="s">
        <v>558</v>
      </c>
      <c r="B41" s="361">
        <v>0</v>
      </c>
      <c r="C41" s="361">
        <v>0</v>
      </c>
      <c r="D41" s="361">
        <v>0</v>
      </c>
      <c r="E41" s="361">
        <v>0</v>
      </c>
      <c r="F41" s="361">
        <v>0</v>
      </c>
      <c r="G41" s="361">
        <v>0</v>
      </c>
      <c r="H41" s="361">
        <v>0</v>
      </c>
      <c r="I41" s="361">
        <v>0</v>
      </c>
    </row>
    <row r="42" spans="1:9" s="359" customFormat="1" x14ac:dyDescent="0.15">
      <c r="A42" s="360" t="s">
        <v>559</v>
      </c>
      <c r="B42" s="361">
        <v>0</v>
      </c>
      <c r="C42" s="361">
        <v>0</v>
      </c>
      <c r="D42" s="361">
        <v>0</v>
      </c>
      <c r="E42" s="361">
        <v>0</v>
      </c>
      <c r="F42" s="361">
        <v>0</v>
      </c>
      <c r="G42" s="361">
        <v>0</v>
      </c>
      <c r="H42" s="361">
        <v>0</v>
      </c>
      <c r="I42" s="361">
        <v>0</v>
      </c>
    </row>
    <row r="43" spans="1:9" s="359" customFormat="1" x14ac:dyDescent="0.15">
      <c r="A43" s="360" t="s">
        <v>560</v>
      </c>
      <c r="B43" s="361">
        <v>0</v>
      </c>
      <c r="C43" s="361">
        <v>0</v>
      </c>
      <c r="D43" s="361">
        <v>0</v>
      </c>
      <c r="E43" s="361">
        <v>0</v>
      </c>
      <c r="F43" s="361">
        <v>0</v>
      </c>
      <c r="G43" s="361">
        <v>0</v>
      </c>
      <c r="H43" s="361">
        <v>0</v>
      </c>
      <c r="I43" s="361">
        <v>0</v>
      </c>
    </row>
    <row r="44" spans="1:9" s="359" customFormat="1" x14ac:dyDescent="0.15">
      <c r="A44" s="360" t="s">
        <v>561</v>
      </c>
      <c r="B44" s="361">
        <v>17592</v>
      </c>
      <c r="C44" s="361">
        <v>8408</v>
      </c>
      <c r="D44" s="361">
        <v>0</v>
      </c>
      <c r="E44" s="361">
        <v>0</v>
      </c>
      <c r="F44" s="361">
        <v>56143</v>
      </c>
      <c r="G44" s="361">
        <v>0</v>
      </c>
      <c r="H44" s="361">
        <v>2323</v>
      </c>
      <c r="I44" s="361">
        <v>84466</v>
      </c>
    </row>
    <row r="45" spans="1:9" s="359" customFormat="1" x14ac:dyDescent="0.15">
      <c r="A45" s="360" t="s">
        <v>562</v>
      </c>
      <c r="B45" s="361">
        <v>1124154</v>
      </c>
      <c r="C45" s="361">
        <v>0</v>
      </c>
      <c r="D45" s="361">
        <v>0</v>
      </c>
      <c r="E45" s="361">
        <v>0</v>
      </c>
      <c r="F45" s="361">
        <v>0</v>
      </c>
      <c r="G45" s="361">
        <v>0</v>
      </c>
      <c r="H45" s="361">
        <v>0</v>
      </c>
      <c r="I45" s="361">
        <v>1124154</v>
      </c>
    </row>
    <row r="46" spans="1:9" s="359" customFormat="1" x14ac:dyDescent="0.15">
      <c r="A46" s="360" t="s">
        <v>563</v>
      </c>
      <c r="B46" s="361">
        <v>214677</v>
      </c>
      <c r="C46" s="361">
        <v>0</v>
      </c>
      <c r="D46" s="361">
        <v>0</v>
      </c>
      <c r="E46" s="361">
        <v>0</v>
      </c>
      <c r="F46" s="361">
        <v>972</v>
      </c>
      <c r="G46" s="361">
        <v>0</v>
      </c>
      <c r="H46" s="361">
        <v>0</v>
      </c>
      <c r="I46" s="361">
        <v>215649</v>
      </c>
    </row>
    <row r="47" spans="1:9" s="359" customFormat="1" x14ac:dyDescent="0.15">
      <c r="A47" s="360" t="s">
        <v>564</v>
      </c>
      <c r="B47" s="361">
        <v>30329</v>
      </c>
      <c r="C47" s="361">
        <v>0</v>
      </c>
      <c r="D47" s="361">
        <v>0</v>
      </c>
      <c r="E47" s="361">
        <v>0</v>
      </c>
      <c r="F47" s="361">
        <v>0</v>
      </c>
      <c r="G47" s="361">
        <v>0</v>
      </c>
      <c r="H47" s="361">
        <v>0</v>
      </c>
      <c r="I47" s="361">
        <v>30329</v>
      </c>
    </row>
    <row r="48" spans="1:9" s="359" customFormat="1" x14ac:dyDescent="0.15">
      <c r="A48" s="360" t="s">
        <v>565</v>
      </c>
      <c r="B48" s="361">
        <v>0</v>
      </c>
      <c r="C48" s="361">
        <v>0</v>
      </c>
      <c r="D48" s="361">
        <v>0</v>
      </c>
      <c r="E48" s="361">
        <v>0</v>
      </c>
      <c r="F48" s="361">
        <v>0</v>
      </c>
      <c r="G48" s="361">
        <v>0</v>
      </c>
      <c r="H48" s="361">
        <v>0</v>
      </c>
      <c r="I48" s="361">
        <v>0</v>
      </c>
    </row>
    <row r="49" spans="1:9" s="359" customFormat="1" x14ac:dyDescent="0.15">
      <c r="A49" s="360" t="s">
        <v>566</v>
      </c>
      <c r="B49" s="361">
        <v>0</v>
      </c>
      <c r="C49" s="361">
        <v>0</v>
      </c>
      <c r="D49" s="361">
        <v>0</v>
      </c>
      <c r="E49" s="361">
        <v>0</v>
      </c>
      <c r="F49" s="361">
        <v>0</v>
      </c>
      <c r="G49" s="361">
        <v>0</v>
      </c>
      <c r="H49" s="361">
        <v>0</v>
      </c>
      <c r="I49" s="361">
        <v>0</v>
      </c>
    </row>
    <row r="50" spans="1:9" s="359" customFormat="1" x14ac:dyDescent="0.15">
      <c r="A50" s="360" t="s">
        <v>567</v>
      </c>
      <c r="B50" s="361">
        <v>0</v>
      </c>
      <c r="C50" s="361">
        <v>0</v>
      </c>
      <c r="D50" s="361">
        <v>0</v>
      </c>
      <c r="E50" s="361">
        <v>0</v>
      </c>
      <c r="F50" s="361">
        <v>0</v>
      </c>
      <c r="G50" s="361">
        <v>0</v>
      </c>
      <c r="H50" s="361">
        <v>0</v>
      </c>
      <c r="I50" s="361">
        <v>0</v>
      </c>
    </row>
    <row r="51" spans="1:9" s="359" customFormat="1" x14ac:dyDescent="0.15">
      <c r="A51" s="360" t="s">
        <v>568</v>
      </c>
      <c r="B51" s="361">
        <v>0</v>
      </c>
      <c r="C51" s="361">
        <v>124</v>
      </c>
      <c r="D51" s="361">
        <v>0</v>
      </c>
      <c r="E51" s="361">
        <v>0</v>
      </c>
      <c r="F51" s="361">
        <v>90318</v>
      </c>
      <c r="G51" s="361">
        <v>0</v>
      </c>
      <c r="H51" s="361">
        <v>168</v>
      </c>
      <c r="I51" s="361">
        <v>90610</v>
      </c>
    </row>
    <row r="52" spans="1:9" s="359" customFormat="1" x14ac:dyDescent="0.15">
      <c r="A52" s="360" t="s">
        <v>569</v>
      </c>
      <c r="B52" s="361">
        <v>0</v>
      </c>
      <c r="C52" s="361">
        <v>0</v>
      </c>
      <c r="D52" s="361">
        <v>0</v>
      </c>
      <c r="E52" s="361">
        <v>0</v>
      </c>
      <c r="F52" s="361">
        <v>0</v>
      </c>
      <c r="G52" s="361">
        <v>0</v>
      </c>
      <c r="H52" s="361">
        <v>0</v>
      </c>
      <c r="I52" s="361">
        <v>0</v>
      </c>
    </row>
    <row r="53" spans="1:9" s="359" customFormat="1" x14ac:dyDescent="0.15">
      <c r="A53" s="360" t="s">
        <v>570</v>
      </c>
      <c r="B53" s="361">
        <v>0</v>
      </c>
      <c r="C53" s="361">
        <v>0</v>
      </c>
      <c r="D53" s="361">
        <v>0</v>
      </c>
      <c r="E53" s="361">
        <v>0</v>
      </c>
      <c r="F53" s="361">
        <v>0</v>
      </c>
      <c r="G53" s="361">
        <v>0</v>
      </c>
      <c r="H53" s="361">
        <v>0</v>
      </c>
      <c r="I53" s="361">
        <v>0</v>
      </c>
    </row>
    <row r="54" spans="1:9" s="359" customFormat="1" x14ac:dyDescent="0.15">
      <c r="A54" s="360" t="s">
        <v>571</v>
      </c>
      <c r="B54" s="361">
        <v>0</v>
      </c>
      <c r="C54" s="361">
        <v>0</v>
      </c>
      <c r="D54" s="361">
        <v>0</v>
      </c>
      <c r="E54" s="361">
        <v>0</v>
      </c>
      <c r="F54" s="361">
        <v>0</v>
      </c>
      <c r="G54" s="361">
        <v>0</v>
      </c>
      <c r="H54" s="361">
        <v>0</v>
      </c>
      <c r="I54" s="361">
        <v>0</v>
      </c>
    </row>
    <row r="55" spans="1:9" s="359" customFormat="1" x14ac:dyDescent="0.15">
      <c r="A55" s="360" t="s">
        <v>572</v>
      </c>
      <c r="B55" s="361">
        <v>69940</v>
      </c>
      <c r="C55" s="361">
        <v>0</v>
      </c>
      <c r="D55" s="361">
        <v>0</v>
      </c>
      <c r="E55" s="361">
        <v>0</v>
      </c>
      <c r="F55" s="361">
        <v>0</v>
      </c>
      <c r="G55" s="361">
        <v>0</v>
      </c>
      <c r="H55" s="361">
        <v>0</v>
      </c>
      <c r="I55" s="361">
        <v>69940</v>
      </c>
    </row>
    <row r="56" spans="1:9" s="359" customFormat="1" x14ac:dyDescent="0.15">
      <c r="A56" s="360" t="s">
        <v>573</v>
      </c>
      <c r="B56" s="361">
        <v>340135</v>
      </c>
      <c r="C56" s="361">
        <v>0</v>
      </c>
      <c r="D56" s="361">
        <v>0</v>
      </c>
      <c r="E56" s="361">
        <v>0</v>
      </c>
      <c r="F56" s="361">
        <v>0</v>
      </c>
      <c r="G56" s="361">
        <v>0</v>
      </c>
      <c r="H56" s="361">
        <v>0</v>
      </c>
      <c r="I56" s="361">
        <v>340135</v>
      </c>
    </row>
    <row r="57" spans="1:9" s="359" customFormat="1" x14ac:dyDescent="0.15">
      <c r="A57" s="360" t="s">
        <v>574</v>
      </c>
      <c r="B57" s="361">
        <v>1491314</v>
      </c>
      <c r="C57" s="361">
        <v>0</v>
      </c>
      <c r="D57" s="361">
        <v>0</v>
      </c>
      <c r="E57" s="361">
        <v>0</v>
      </c>
      <c r="F57" s="361">
        <v>21601</v>
      </c>
      <c r="G57" s="361">
        <v>0</v>
      </c>
      <c r="H57" s="361">
        <v>0</v>
      </c>
      <c r="I57" s="361">
        <v>1512915</v>
      </c>
    </row>
    <row r="58" spans="1:9" s="359" customFormat="1" x14ac:dyDescent="0.15">
      <c r="A58" s="360" t="s">
        <v>575</v>
      </c>
      <c r="B58" s="361">
        <v>2017829</v>
      </c>
      <c r="C58" s="361">
        <v>17810</v>
      </c>
      <c r="D58" s="361">
        <v>0</v>
      </c>
      <c r="E58" s="361">
        <v>0</v>
      </c>
      <c r="F58" s="361">
        <v>1000</v>
      </c>
      <c r="G58" s="361">
        <v>0</v>
      </c>
      <c r="H58" s="361">
        <v>3402</v>
      </c>
      <c r="I58" s="361">
        <v>2040041</v>
      </c>
    </row>
    <row r="59" spans="1:9" s="359" customFormat="1" x14ac:dyDescent="0.15">
      <c r="A59" s="360" t="s">
        <v>576</v>
      </c>
      <c r="B59" s="361">
        <v>0</v>
      </c>
      <c r="C59" s="361">
        <v>0</v>
      </c>
      <c r="D59" s="361">
        <v>0</v>
      </c>
      <c r="E59" s="361">
        <v>0</v>
      </c>
      <c r="F59" s="361">
        <v>0</v>
      </c>
      <c r="G59" s="361">
        <v>0</v>
      </c>
      <c r="H59" s="361">
        <v>0</v>
      </c>
      <c r="I59" s="361">
        <v>0</v>
      </c>
    </row>
    <row r="60" spans="1:9" s="359" customFormat="1" x14ac:dyDescent="0.15">
      <c r="A60" s="360" t="s">
        <v>577</v>
      </c>
      <c r="B60" s="361">
        <v>10453</v>
      </c>
      <c r="C60" s="361">
        <v>0</v>
      </c>
      <c r="D60" s="361">
        <v>0</v>
      </c>
      <c r="E60" s="361">
        <v>0</v>
      </c>
      <c r="F60" s="361">
        <v>0</v>
      </c>
      <c r="G60" s="361">
        <v>0</v>
      </c>
      <c r="H60" s="361">
        <v>0</v>
      </c>
      <c r="I60" s="361">
        <v>10453</v>
      </c>
    </row>
    <row r="61" spans="1:9" s="359" customFormat="1" x14ac:dyDescent="0.15">
      <c r="A61" s="360" t="s">
        <v>212</v>
      </c>
      <c r="B61" s="361">
        <v>136104</v>
      </c>
      <c r="C61" s="361">
        <v>14260</v>
      </c>
      <c r="D61" s="361">
        <v>7793</v>
      </c>
      <c r="E61" s="361">
        <v>0</v>
      </c>
      <c r="F61" s="361">
        <v>2471</v>
      </c>
      <c r="G61" s="361">
        <v>63965</v>
      </c>
      <c r="H61" s="361">
        <v>3362</v>
      </c>
      <c r="I61" s="361">
        <v>227955</v>
      </c>
    </row>
    <row r="62" spans="1:9" s="359" customFormat="1" x14ac:dyDescent="0.15">
      <c r="A62" s="360" t="s">
        <v>578</v>
      </c>
      <c r="B62" s="361">
        <v>35972</v>
      </c>
      <c r="C62" s="361">
        <v>14260</v>
      </c>
      <c r="D62" s="361">
        <v>7561</v>
      </c>
      <c r="E62" s="361">
        <v>0</v>
      </c>
      <c r="F62" s="361">
        <v>647</v>
      </c>
      <c r="G62" s="361">
        <v>57525</v>
      </c>
      <c r="H62" s="361">
        <v>751</v>
      </c>
      <c r="I62" s="361">
        <v>116716</v>
      </c>
    </row>
    <row r="63" spans="1:9" s="359" customFormat="1" x14ac:dyDescent="0.15">
      <c r="A63" s="360" t="s">
        <v>579</v>
      </c>
      <c r="B63" s="361">
        <v>100132</v>
      </c>
      <c r="C63" s="361">
        <v>0</v>
      </c>
      <c r="D63" s="361">
        <v>231</v>
      </c>
      <c r="E63" s="361">
        <v>0</v>
      </c>
      <c r="F63" s="361">
        <v>1824</v>
      </c>
      <c r="G63" s="361">
        <v>6440</v>
      </c>
      <c r="H63" s="361">
        <v>2611</v>
      </c>
      <c r="I63" s="361">
        <v>111239</v>
      </c>
    </row>
    <row r="64" spans="1:9" s="359" customFormat="1" x14ac:dyDescent="0.15">
      <c r="A64" s="360" t="s">
        <v>580</v>
      </c>
      <c r="B64" s="361">
        <v>0</v>
      </c>
      <c r="C64" s="361">
        <v>0</v>
      </c>
      <c r="D64" s="361">
        <v>0</v>
      </c>
      <c r="E64" s="361">
        <v>0</v>
      </c>
      <c r="F64" s="361">
        <v>0</v>
      </c>
      <c r="G64" s="361">
        <v>0</v>
      </c>
      <c r="H64" s="361">
        <v>0</v>
      </c>
      <c r="I64" s="361">
        <v>0</v>
      </c>
    </row>
    <row r="65" spans="1:9" s="359" customFormat="1" x14ac:dyDescent="0.15">
      <c r="A65" s="360" t="s">
        <v>268</v>
      </c>
      <c r="B65" s="361">
        <v>7460719</v>
      </c>
      <c r="C65" s="361">
        <v>3517521</v>
      </c>
      <c r="D65" s="361">
        <v>460252</v>
      </c>
      <c r="E65" s="361">
        <v>32832</v>
      </c>
      <c r="F65" s="361">
        <v>1167752</v>
      </c>
      <c r="G65" s="361">
        <v>359990</v>
      </c>
      <c r="H65" s="361">
        <v>223980</v>
      </c>
      <c r="I65" s="361">
        <v>13223046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4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75219-0B1D-4C80-8CFA-EA63AEAAC032}">
  <sheetPr>
    <pageSetUpPr fitToPage="1"/>
  </sheetPr>
  <dimension ref="A1:K39"/>
  <sheetViews>
    <sheetView tabSelected="1" zoomScale="85" zoomScaleNormal="85" workbookViewId="0"/>
  </sheetViews>
  <sheetFormatPr defaultColWidth="8.875" defaultRowHeight="11.25" x14ac:dyDescent="0.15"/>
  <cols>
    <col min="1" max="1" width="37.875" style="307" customWidth="1"/>
    <col min="2" max="11" width="15.375" style="307" customWidth="1"/>
    <col min="12" max="16384" width="8.875" style="307"/>
  </cols>
  <sheetData>
    <row r="1" spans="1:11" ht="14.25" x14ac:dyDescent="0.15">
      <c r="A1" s="336" t="s">
        <v>609</v>
      </c>
    </row>
    <row r="2" spans="1:11" ht="14.25" x14ac:dyDescent="0.15">
      <c r="A2" s="308"/>
      <c r="K2" s="316" t="str">
        <f>有形固定資産の明細!H2</f>
        <v>【関川村_全体会計】</v>
      </c>
    </row>
    <row r="3" spans="1:11" s="310" customFormat="1" ht="13.5" x14ac:dyDescent="0.15">
      <c r="A3" s="309"/>
      <c r="B3" s="309"/>
      <c r="C3" s="309"/>
      <c r="D3" s="309"/>
      <c r="E3" s="309"/>
      <c r="F3" s="309"/>
      <c r="G3" s="309"/>
      <c r="H3" s="309"/>
      <c r="I3" s="309"/>
    </row>
    <row r="5" spans="1:11" ht="13.5" x14ac:dyDescent="0.15">
      <c r="A5" s="311" t="s">
        <v>473</v>
      </c>
      <c r="H5" s="312" t="s">
        <v>508</v>
      </c>
    </row>
    <row r="6" spans="1:11" ht="37.5" customHeight="1" x14ac:dyDescent="0.15">
      <c r="A6" s="505" t="s">
        <v>474</v>
      </c>
      <c r="B6" s="506" t="s">
        <v>475</v>
      </c>
      <c r="C6" s="506" t="s">
        <v>476</v>
      </c>
      <c r="D6" s="506" t="s">
        <v>477</v>
      </c>
      <c r="E6" s="506" t="s">
        <v>478</v>
      </c>
      <c r="F6" s="506" t="s">
        <v>479</v>
      </c>
      <c r="G6" s="506" t="s">
        <v>480</v>
      </c>
      <c r="H6" s="506" t="s">
        <v>481</v>
      </c>
    </row>
    <row r="7" spans="1:11" ht="18" customHeight="1" x14ac:dyDescent="0.15">
      <c r="A7" s="313" t="s">
        <v>482</v>
      </c>
      <c r="B7" s="314"/>
      <c r="C7" s="314"/>
      <c r="D7" s="314"/>
      <c r="E7" s="314"/>
      <c r="F7" s="314"/>
      <c r="G7" s="314"/>
      <c r="H7" s="314"/>
    </row>
    <row r="8" spans="1:11" ht="18" hidden="1" customHeight="1" x14ac:dyDescent="0.15">
      <c r="A8" s="313"/>
      <c r="B8" s="314"/>
      <c r="C8" s="314"/>
      <c r="D8" s="314"/>
      <c r="E8" s="314"/>
      <c r="F8" s="314"/>
      <c r="G8" s="314"/>
      <c r="H8" s="314"/>
    </row>
    <row r="9" spans="1:11" ht="18" customHeight="1" x14ac:dyDescent="0.15">
      <c r="A9" s="313"/>
      <c r="B9" s="314"/>
      <c r="C9" s="314"/>
      <c r="D9" s="314"/>
      <c r="E9" s="314"/>
      <c r="F9" s="314"/>
      <c r="G9" s="314"/>
      <c r="H9" s="314"/>
    </row>
    <row r="10" spans="1:11" ht="18" customHeight="1" x14ac:dyDescent="0.15">
      <c r="A10" s="315" t="s">
        <v>268</v>
      </c>
      <c r="B10" s="314"/>
      <c r="C10" s="314"/>
      <c r="D10" s="314"/>
      <c r="E10" s="314"/>
      <c r="F10" s="314"/>
      <c r="G10" s="314"/>
      <c r="H10" s="314"/>
    </row>
    <row r="12" spans="1:11" ht="13.5" x14ac:dyDescent="0.15">
      <c r="A12" s="311" t="s">
        <v>483</v>
      </c>
      <c r="J12" s="312" t="s">
        <v>508</v>
      </c>
    </row>
    <row r="13" spans="1:11" ht="37.5" customHeight="1" x14ac:dyDescent="0.15">
      <c r="A13" s="505" t="s">
        <v>484</v>
      </c>
      <c r="B13" s="506" t="s">
        <v>485</v>
      </c>
      <c r="C13" s="506" t="s">
        <v>486</v>
      </c>
      <c r="D13" s="506" t="s">
        <v>487</v>
      </c>
      <c r="E13" s="506" t="s">
        <v>488</v>
      </c>
      <c r="F13" s="506" t="s">
        <v>489</v>
      </c>
      <c r="G13" s="506" t="s">
        <v>490</v>
      </c>
      <c r="H13" s="506" t="s">
        <v>491</v>
      </c>
      <c r="I13" s="506" t="s">
        <v>492</v>
      </c>
      <c r="J13" s="506" t="s">
        <v>481</v>
      </c>
    </row>
    <row r="14" spans="1:11" ht="18" customHeight="1" x14ac:dyDescent="0.15">
      <c r="A14" s="313" t="s">
        <v>611</v>
      </c>
      <c r="B14" s="314">
        <v>100</v>
      </c>
      <c r="C14" s="314"/>
      <c r="D14" s="314"/>
      <c r="E14" s="314"/>
      <c r="F14" s="314"/>
      <c r="G14" s="314"/>
      <c r="H14" s="314"/>
      <c r="I14" s="314"/>
      <c r="J14" s="314">
        <v>100</v>
      </c>
    </row>
    <row r="15" spans="1:11" ht="18" customHeight="1" x14ac:dyDescent="0.15">
      <c r="A15" s="313" t="s">
        <v>612</v>
      </c>
      <c r="B15" s="314">
        <v>5950</v>
      </c>
      <c r="C15" s="314"/>
      <c r="D15" s="314"/>
      <c r="E15" s="314"/>
      <c r="F15" s="314"/>
      <c r="G15" s="314"/>
      <c r="H15" s="314"/>
      <c r="I15" s="314"/>
      <c r="J15" s="314">
        <v>5950</v>
      </c>
    </row>
    <row r="16" spans="1:11" ht="18" customHeight="1" x14ac:dyDescent="0.15">
      <c r="A16" s="313" t="s">
        <v>613</v>
      </c>
      <c r="B16" s="314">
        <v>20000</v>
      </c>
      <c r="C16" s="314"/>
      <c r="D16" s="314"/>
      <c r="E16" s="314"/>
      <c r="F16" s="314"/>
      <c r="G16" s="314"/>
      <c r="H16" s="314"/>
      <c r="I16" s="314"/>
      <c r="J16" s="314">
        <v>20000</v>
      </c>
    </row>
    <row r="17" spans="1:11" ht="18" hidden="1" customHeight="1" x14ac:dyDescent="0.15">
      <c r="A17" s="313"/>
      <c r="B17" s="314"/>
      <c r="C17" s="314"/>
      <c r="D17" s="314"/>
      <c r="E17" s="314"/>
      <c r="F17" s="314"/>
      <c r="G17" s="314"/>
      <c r="H17" s="314"/>
      <c r="I17" s="314"/>
      <c r="J17" s="314"/>
    </row>
    <row r="18" spans="1:11" ht="18" customHeight="1" x14ac:dyDescent="0.15">
      <c r="A18" s="315" t="s">
        <v>268</v>
      </c>
      <c r="B18" s="314">
        <f>SUM(B14:B16)</f>
        <v>26050</v>
      </c>
      <c r="C18" s="314"/>
      <c r="D18" s="314"/>
      <c r="E18" s="314"/>
      <c r="F18" s="314"/>
      <c r="G18" s="314"/>
      <c r="H18" s="314"/>
      <c r="I18" s="314"/>
      <c r="J18" s="314">
        <f>SUM(J14:J16)</f>
        <v>26050</v>
      </c>
    </row>
    <row r="20" spans="1:11" ht="13.5" x14ac:dyDescent="0.15">
      <c r="A20" s="311" t="s">
        <v>493</v>
      </c>
      <c r="K20" s="312" t="s">
        <v>509</v>
      </c>
    </row>
    <row r="21" spans="1:11" ht="37.5" customHeight="1" x14ac:dyDescent="0.15">
      <c r="A21" s="505" t="s">
        <v>484</v>
      </c>
      <c r="B21" s="506" t="s">
        <v>494</v>
      </c>
      <c r="C21" s="506" t="s">
        <v>486</v>
      </c>
      <c r="D21" s="506" t="s">
        <v>487</v>
      </c>
      <c r="E21" s="506" t="s">
        <v>488</v>
      </c>
      <c r="F21" s="506" t="s">
        <v>489</v>
      </c>
      <c r="G21" s="506" t="s">
        <v>490</v>
      </c>
      <c r="H21" s="506" t="s">
        <v>491</v>
      </c>
      <c r="I21" s="506" t="s">
        <v>495</v>
      </c>
      <c r="J21" s="506" t="s">
        <v>496</v>
      </c>
      <c r="K21" s="506" t="s">
        <v>481</v>
      </c>
    </row>
    <row r="22" spans="1:11" ht="18" customHeight="1" x14ac:dyDescent="0.15">
      <c r="A22" s="313" t="s">
        <v>614</v>
      </c>
      <c r="B22" s="314">
        <v>2720</v>
      </c>
      <c r="C22" s="314"/>
      <c r="D22" s="314"/>
      <c r="E22" s="314"/>
      <c r="F22" s="314"/>
      <c r="G22" s="314"/>
      <c r="H22" s="314"/>
      <c r="I22" s="314"/>
      <c r="J22" s="314">
        <v>2720</v>
      </c>
      <c r="K22" s="314">
        <v>2720</v>
      </c>
    </row>
    <row r="23" spans="1:11" ht="18" customHeight="1" x14ac:dyDescent="0.15">
      <c r="A23" s="313" t="s">
        <v>615</v>
      </c>
      <c r="B23" s="314">
        <v>520</v>
      </c>
      <c r="C23" s="314"/>
      <c r="D23" s="314"/>
      <c r="E23" s="314"/>
      <c r="F23" s="314"/>
      <c r="G23" s="314"/>
      <c r="H23" s="314"/>
      <c r="I23" s="314"/>
      <c r="J23" s="314">
        <v>520</v>
      </c>
      <c r="K23" s="314">
        <v>520</v>
      </c>
    </row>
    <row r="24" spans="1:11" ht="18" customHeight="1" x14ac:dyDescent="0.15">
      <c r="A24" s="313" t="s">
        <v>616</v>
      </c>
      <c r="B24" s="314">
        <v>200</v>
      </c>
      <c r="C24" s="314"/>
      <c r="D24" s="314"/>
      <c r="E24" s="314"/>
      <c r="F24" s="314"/>
      <c r="G24" s="314"/>
      <c r="H24" s="314"/>
      <c r="I24" s="314"/>
      <c r="J24" s="314">
        <v>200</v>
      </c>
      <c r="K24" s="314">
        <v>200</v>
      </c>
    </row>
    <row r="25" spans="1:11" ht="18" customHeight="1" x14ac:dyDescent="0.15">
      <c r="A25" s="313" t="s">
        <v>617</v>
      </c>
      <c r="B25" s="314">
        <v>102</v>
      </c>
      <c r="C25" s="314"/>
      <c r="D25" s="314"/>
      <c r="E25" s="314"/>
      <c r="F25" s="314"/>
      <c r="G25" s="314"/>
      <c r="H25" s="314"/>
      <c r="I25" s="314"/>
      <c r="J25" s="314">
        <v>102</v>
      </c>
      <c r="K25" s="314">
        <v>102</v>
      </c>
    </row>
    <row r="26" spans="1:11" ht="18" customHeight="1" x14ac:dyDescent="0.15">
      <c r="A26" s="313" t="s">
        <v>618</v>
      </c>
      <c r="B26" s="314">
        <v>200</v>
      </c>
      <c r="C26" s="314"/>
      <c r="D26" s="314"/>
      <c r="E26" s="314"/>
      <c r="F26" s="314"/>
      <c r="G26" s="314"/>
      <c r="H26" s="314"/>
      <c r="I26" s="314"/>
      <c r="J26" s="314">
        <v>200</v>
      </c>
      <c r="K26" s="314">
        <v>200</v>
      </c>
    </row>
    <row r="27" spans="1:11" ht="18" customHeight="1" x14ac:dyDescent="0.15">
      <c r="A27" s="313" t="s">
        <v>619</v>
      </c>
      <c r="B27" s="314">
        <v>3661</v>
      </c>
      <c r="C27" s="314"/>
      <c r="D27" s="314"/>
      <c r="E27" s="314"/>
      <c r="F27" s="314"/>
      <c r="G27" s="314"/>
      <c r="H27" s="314"/>
      <c r="I27" s="314"/>
      <c r="J27" s="314">
        <v>3661</v>
      </c>
      <c r="K27" s="314">
        <v>3661</v>
      </c>
    </row>
    <row r="28" spans="1:11" ht="18" customHeight="1" x14ac:dyDescent="0.15">
      <c r="A28" s="313" t="s">
        <v>620</v>
      </c>
      <c r="B28" s="314">
        <v>200</v>
      </c>
      <c r="C28" s="314"/>
      <c r="D28" s="314"/>
      <c r="E28" s="314"/>
      <c r="F28" s="314"/>
      <c r="G28" s="314"/>
      <c r="H28" s="314"/>
      <c r="I28" s="314"/>
      <c r="J28" s="314">
        <v>200</v>
      </c>
      <c r="K28" s="314">
        <v>200</v>
      </c>
    </row>
    <row r="29" spans="1:11" ht="18" customHeight="1" x14ac:dyDescent="0.15">
      <c r="A29" s="313" t="s">
        <v>621</v>
      </c>
      <c r="B29" s="314">
        <v>1200</v>
      </c>
      <c r="C29" s="314"/>
      <c r="D29" s="314"/>
      <c r="E29" s="314"/>
      <c r="F29" s="314"/>
      <c r="G29" s="314"/>
      <c r="H29" s="314"/>
      <c r="I29" s="314"/>
      <c r="J29" s="314">
        <v>1200</v>
      </c>
      <c r="K29" s="314">
        <v>1200</v>
      </c>
    </row>
    <row r="30" spans="1:11" ht="18" customHeight="1" x14ac:dyDescent="0.15">
      <c r="A30" s="313" t="s">
        <v>622</v>
      </c>
      <c r="B30" s="314">
        <v>2764</v>
      </c>
      <c r="C30" s="314"/>
      <c r="D30" s="314"/>
      <c r="E30" s="314"/>
      <c r="F30" s="314"/>
      <c r="G30" s="314"/>
      <c r="H30" s="314"/>
      <c r="I30" s="314"/>
      <c r="J30" s="314">
        <v>2764</v>
      </c>
      <c r="K30" s="314">
        <v>2764</v>
      </c>
    </row>
    <row r="31" spans="1:11" ht="18" customHeight="1" x14ac:dyDescent="0.15">
      <c r="A31" s="313" t="s">
        <v>623</v>
      </c>
      <c r="B31" s="314">
        <v>1350</v>
      </c>
      <c r="C31" s="314"/>
      <c r="D31" s="314"/>
      <c r="E31" s="314"/>
      <c r="F31" s="314"/>
      <c r="G31" s="314"/>
      <c r="H31" s="314"/>
      <c r="I31" s="314"/>
      <c r="J31" s="314">
        <v>1350</v>
      </c>
      <c r="K31" s="314">
        <v>1350</v>
      </c>
    </row>
    <row r="32" spans="1:11" ht="18" customHeight="1" x14ac:dyDescent="0.15">
      <c r="A32" s="313" t="s">
        <v>624</v>
      </c>
      <c r="B32" s="314">
        <v>38</v>
      </c>
      <c r="C32" s="314"/>
      <c r="D32" s="314"/>
      <c r="E32" s="314"/>
      <c r="F32" s="314"/>
      <c r="G32" s="314"/>
      <c r="H32" s="314"/>
      <c r="I32" s="314"/>
      <c r="J32" s="314">
        <v>38</v>
      </c>
      <c r="K32" s="314">
        <v>38</v>
      </c>
    </row>
    <row r="33" spans="1:11" ht="18" customHeight="1" x14ac:dyDescent="0.15">
      <c r="A33" s="313" t="s">
        <v>625</v>
      </c>
      <c r="B33" s="314">
        <v>800</v>
      </c>
      <c r="C33" s="314"/>
      <c r="D33" s="314"/>
      <c r="E33" s="314"/>
      <c r="F33" s="314"/>
      <c r="G33" s="314"/>
      <c r="H33" s="314"/>
      <c r="I33" s="314"/>
      <c r="J33" s="314">
        <v>800</v>
      </c>
      <c r="K33" s="314">
        <v>800</v>
      </c>
    </row>
    <row r="34" spans="1:11" ht="18" customHeight="1" x14ac:dyDescent="0.15">
      <c r="A34" s="313" t="s">
        <v>626</v>
      </c>
      <c r="B34" s="314">
        <v>44</v>
      </c>
      <c r="C34" s="314"/>
      <c r="D34" s="314"/>
      <c r="E34" s="314"/>
      <c r="F34" s="314"/>
      <c r="G34" s="314"/>
      <c r="H34" s="314"/>
      <c r="I34" s="314"/>
      <c r="J34" s="314">
        <v>44</v>
      </c>
      <c r="K34" s="314">
        <v>44</v>
      </c>
    </row>
    <row r="35" spans="1:11" ht="18" customHeight="1" x14ac:dyDescent="0.15">
      <c r="A35" s="313" t="s">
        <v>627</v>
      </c>
      <c r="B35" s="314">
        <v>200</v>
      </c>
      <c r="C35" s="314"/>
      <c r="D35" s="314"/>
      <c r="E35" s="314"/>
      <c r="F35" s="314"/>
      <c r="G35" s="314"/>
      <c r="H35" s="314"/>
      <c r="I35" s="314"/>
      <c r="J35" s="314">
        <v>200</v>
      </c>
      <c r="K35" s="314">
        <v>200</v>
      </c>
    </row>
    <row r="36" spans="1:11" ht="18" customHeight="1" x14ac:dyDescent="0.15">
      <c r="A36" s="313" t="s">
        <v>628</v>
      </c>
      <c r="B36" s="314">
        <v>200</v>
      </c>
      <c r="C36" s="314"/>
      <c r="D36" s="314"/>
      <c r="E36" s="314"/>
      <c r="F36" s="314"/>
      <c r="G36" s="314"/>
      <c r="H36" s="314"/>
      <c r="I36" s="314"/>
      <c r="J36" s="314">
        <v>200</v>
      </c>
      <c r="K36" s="314">
        <v>200</v>
      </c>
    </row>
    <row r="37" spans="1:11" ht="18" customHeight="1" x14ac:dyDescent="0.15">
      <c r="A37" s="313" t="s">
        <v>629</v>
      </c>
      <c r="B37" s="314">
        <v>65</v>
      </c>
      <c r="C37" s="314"/>
      <c r="D37" s="314"/>
      <c r="E37" s="314"/>
      <c r="F37" s="314"/>
      <c r="G37" s="314"/>
      <c r="H37" s="314"/>
      <c r="I37" s="314"/>
      <c r="J37" s="314">
        <v>65</v>
      </c>
      <c r="K37" s="314">
        <v>65</v>
      </c>
    </row>
    <row r="38" spans="1:11" ht="18" customHeight="1" x14ac:dyDescent="0.15">
      <c r="A38" s="313" t="s">
        <v>630</v>
      </c>
      <c r="B38" s="314">
        <v>80</v>
      </c>
      <c r="C38" s="314"/>
      <c r="D38" s="314"/>
      <c r="E38" s="314"/>
      <c r="F38" s="314"/>
      <c r="G38" s="314"/>
      <c r="H38" s="314"/>
      <c r="I38" s="314"/>
      <c r="J38" s="314">
        <v>80</v>
      </c>
      <c r="K38" s="314">
        <v>80</v>
      </c>
    </row>
    <row r="39" spans="1:11" ht="18" customHeight="1" x14ac:dyDescent="0.15">
      <c r="A39" s="315" t="s">
        <v>268</v>
      </c>
      <c r="B39" s="314">
        <f t="shared" ref="B39:K39" si="0">SUM(B22:B38)</f>
        <v>14344</v>
      </c>
      <c r="C39" s="314">
        <f t="shared" si="0"/>
        <v>0</v>
      </c>
      <c r="D39" s="314">
        <f t="shared" si="0"/>
        <v>0</v>
      </c>
      <c r="E39" s="314">
        <f t="shared" si="0"/>
        <v>0</v>
      </c>
      <c r="F39" s="314">
        <f t="shared" si="0"/>
        <v>0</v>
      </c>
      <c r="G39" s="314">
        <f t="shared" si="0"/>
        <v>0</v>
      </c>
      <c r="H39" s="314">
        <f t="shared" si="0"/>
        <v>0</v>
      </c>
      <c r="I39" s="314">
        <f t="shared" si="0"/>
        <v>0</v>
      </c>
      <c r="J39" s="314">
        <f t="shared" si="0"/>
        <v>14344</v>
      </c>
      <c r="K39" s="314">
        <f t="shared" si="0"/>
        <v>14344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G26"/>
  <sheetViews>
    <sheetView showGridLines="0" tabSelected="1" zoomScaleNormal="100" zoomScaleSheetLayoutView="100" workbookViewId="0"/>
  </sheetViews>
  <sheetFormatPr defaultRowHeight="15" customHeight="1" x14ac:dyDescent="0.15"/>
  <cols>
    <col min="1" max="1" width="27.75" style="255" bestFit="1" customWidth="1"/>
    <col min="2" max="7" width="18.625" style="255" customWidth="1"/>
    <col min="8" max="8" width="2.625" style="255" customWidth="1"/>
    <col min="9" max="16384" width="9" style="255"/>
  </cols>
  <sheetData>
    <row r="1" spans="1:7" ht="20.100000000000001" customHeight="1" x14ac:dyDescent="0.15">
      <c r="A1" s="267" t="s">
        <v>11</v>
      </c>
      <c r="G1" s="316" t="str">
        <f>有形固定資産の明細!H2</f>
        <v>【関川村_全体会計】</v>
      </c>
    </row>
    <row r="2" spans="1:7" ht="15" customHeight="1" x14ac:dyDescent="0.15">
      <c r="B2" s="244"/>
      <c r="C2" s="244"/>
      <c r="D2" s="244"/>
      <c r="E2" s="244"/>
      <c r="F2" s="244"/>
      <c r="G2" s="245" t="s">
        <v>510</v>
      </c>
    </row>
    <row r="3" spans="1:7" ht="30" customHeight="1" x14ac:dyDescent="0.15">
      <c r="A3" s="507" t="s">
        <v>9</v>
      </c>
      <c r="B3" s="508" t="s">
        <v>4</v>
      </c>
      <c r="C3" s="508" t="s">
        <v>3</v>
      </c>
      <c r="D3" s="508" t="s">
        <v>1</v>
      </c>
      <c r="E3" s="508" t="s">
        <v>2</v>
      </c>
      <c r="F3" s="509" t="s">
        <v>88</v>
      </c>
      <c r="G3" s="509" t="s">
        <v>10</v>
      </c>
    </row>
    <row r="4" spans="1:7" ht="15" customHeight="1" x14ac:dyDescent="0.15">
      <c r="A4" s="256" t="s">
        <v>588</v>
      </c>
      <c r="B4" s="257">
        <v>669648</v>
      </c>
      <c r="C4" s="257"/>
      <c r="D4" s="257"/>
      <c r="E4" s="257"/>
      <c r="F4" s="258">
        <f>SUM(B4:E4)</f>
        <v>669648</v>
      </c>
      <c r="G4" s="257">
        <v>669648</v>
      </c>
    </row>
    <row r="5" spans="1:7" ht="15" customHeight="1" x14ac:dyDescent="0.15">
      <c r="A5" s="259" t="s">
        <v>631</v>
      </c>
      <c r="B5" s="257">
        <v>16414</v>
      </c>
      <c r="C5" s="257"/>
      <c r="D5" s="257"/>
      <c r="E5" s="257"/>
      <c r="F5" s="258">
        <f t="shared" ref="F5:F23" si="0">SUM(B5:E5)</f>
        <v>16414</v>
      </c>
      <c r="G5" s="257">
        <v>16414</v>
      </c>
    </row>
    <row r="6" spans="1:7" ht="15" customHeight="1" x14ac:dyDescent="0.15">
      <c r="A6" s="259" t="s">
        <v>632</v>
      </c>
      <c r="B6" s="260">
        <v>118664</v>
      </c>
      <c r="C6" s="260"/>
      <c r="D6" s="260"/>
      <c r="E6" s="260"/>
      <c r="F6" s="258">
        <f t="shared" si="0"/>
        <v>118664</v>
      </c>
      <c r="G6" s="257">
        <v>118664</v>
      </c>
    </row>
    <row r="7" spans="1:7" ht="15" customHeight="1" x14ac:dyDescent="0.15">
      <c r="A7" s="259" t="s">
        <v>633</v>
      </c>
      <c r="B7" s="260">
        <v>25518</v>
      </c>
      <c r="C7" s="260"/>
      <c r="D7" s="260"/>
      <c r="E7" s="260"/>
      <c r="F7" s="258">
        <f t="shared" si="0"/>
        <v>25518</v>
      </c>
      <c r="G7" s="257">
        <v>19101</v>
      </c>
    </row>
    <row r="8" spans="1:7" ht="15" customHeight="1" x14ac:dyDescent="0.15">
      <c r="A8" s="259" t="s">
        <v>634</v>
      </c>
      <c r="B8" s="260">
        <v>85499</v>
      </c>
      <c r="C8" s="260"/>
      <c r="D8" s="260"/>
      <c r="E8" s="260"/>
      <c r="F8" s="258">
        <f t="shared" si="0"/>
        <v>85499</v>
      </c>
      <c r="G8" s="257">
        <v>85499</v>
      </c>
    </row>
    <row r="9" spans="1:7" ht="15" customHeight="1" x14ac:dyDescent="0.15">
      <c r="A9" s="259" t="s">
        <v>635</v>
      </c>
      <c r="B9" s="260">
        <v>2141</v>
      </c>
      <c r="C9" s="260"/>
      <c r="D9" s="260"/>
      <c r="E9" s="260"/>
      <c r="F9" s="258">
        <f t="shared" si="0"/>
        <v>2141</v>
      </c>
      <c r="G9" s="257">
        <v>2141</v>
      </c>
    </row>
    <row r="10" spans="1:7" ht="15" customHeight="1" x14ac:dyDescent="0.15">
      <c r="A10" s="259" t="s">
        <v>636</v>
      </c>
      <c r="B10" s="260">
        <v>31317</v>
      </c>
      <c r="C10" s="260"/>
      <c r="D10" s="260"/>
      <c r="E10" s="260"/>
      <c r="F10" s="258">
        <f t="shared" si="0"/>
        <v>31317</v>
      </c>
      <c r="G10" s="257">
        <v>31317</v>
      </c>
    </row>
    <row r="11" spans="1:7" ht="15" customHeight="1" x14ac:dyDescent="0.15">
      <c r="A11" s="259" t="s">
        <v>637</v>
      </c>
      <c r="B11" s="260">
        <v>119742</v>
      </c>
      <c r="C11" s="260"/>
      <c r="D11" s="260"/>
      <c r="E11" s="260"/>
      <c r="F11" s="258">
        <f t="shared" si="0"/>
        <v>119742</v>
      </c>
      <c r="G11" s="257">
        <v>76742</v>
      </c>
    </row>
    <row r="12" spans="1:7" ht="15" customHeight="1" x14ac:dyDescent="0.15">
      <c r="A12" s="259" t="s">
        <v>638</v>
      </c>
      <c r="B12" s="260">
        <v>80720</v>
      </c>
      <c r="C12" s="260"/>
      <c r="D12" s="260"/>
      <c r="E12" s="260"/>
      <c r="F12" s="258">
        <f t="shared" si="0"/>
        <v>80720</v>
      </c>
      <c r="G12" s="257">
        <v>80720</v>
      </c>
    </row>
    <row r="13" spans="1:7" ht="15" customHeight="1" x14ac:dyDescent="0.15">
      <c r="A13" s="259" t="s">
        <v>639</v>
      </c>
      <c r="B13" s="260">
        <v>183966</v>
      </c>
      <c r="C13" s="260"/>
      <c r="D13" s="260"/>
      <c r="E13" s="260"/>
      <c r="F13" s="258">
        <f t="shared" si="0"/>
        <v>183966</v>
      </c>
      <c r="G13" s="257">
        <v>183966</v>
      </c>
    </row>
    <row r="14" spans="1:7" ht="15" customHeight="1" x14ac:dyDescent="0.15">
      <c r="A14" s="259" t="s">
        <v>640</v>
      </c>
      <c r="B14" s="260">
        <v>15067</v>
      </c>
      <c r="C14" s="260"/>
      <c r="D14" s="260"/>
      <c r="E14" s="260"/>
      <c r="F14" s="258">
        <f t="shared" si="0"/>
        <v>15067</v>
      </c>
      <c r="G14" s="257">
        <v>15067</v>
      </c>
    </row>
    <row r="15" spans="1:7" ht="15" customHeight="1" x14ac:dyDescent="0.15">
      <c r="A15" s="259" t="s">
        <v>641</v>
      </c>
      <c r="B15" s="260">
        <v>16609</v>
      </c>
      <c r="C15" s="260"/>
      <c r="D15" s="260"/>
      <c r="E15" s="260"/>
      <c r="F15" s="258">
        <f t="shared" si="0"/>
        <v>16609</v>
      </c>
      <c r="G15" s="257">
        <v>16609</v>
      </c>
    </row>
    <row r="16" spans="1:7" ht="15" customHeight="1" x14ac:dyDescent="0.15">
      <c r="A16" s="259" t="s">
        <v>642</v>
      </c>
      <c r="B16" s="260">
        <v>89343</v>
      </c>
      <c r="C16" s="260"/>
      <c r="D16" s="260"/>
      <c r="E16" s="260"/>
      <c r="F16" s="258">
        <f t="shared" si="0"/>
        <v>89343</v>
      </c>
      <c r="G16" s="257">
        <v>89343</v>
      </c>
    </row>
    <row r="17" spans="1:7" ht="15" customHeight="1" x14ac:dyDescent="0.15">
      <c r="A17" s="259" t="s">
        <v>649</v>
      </c>
      <c r="B17" s="260">
        <v>3829</v>
      </c>
      <c r="C17" s="260"/>
      <c r="D17" s="260"/>
      <c r="E17" s="260"/>
      <c r="F17" s="258">
        <f t="shared" si="0"/>
        <v>3829</v>
      </c>
      <c r="G17" s="257"/>
    </row>
    <row r="18" spans="1:7" ht="15" customHeight="1" x14ac:dyDescent="0.15">
      <c r="A18" s="259" t="s">
        <v>643</v>
      </c>
      <c r="B18" s="260">
        <v>104014</v>
      </c>
      <c r="C18" s="260"/>
      <c r="D18" s="260"/>
      <c r="E18" s="260"/>
      <c r="F18" s="258">
        <f t="shared" si="0"/>
        <v>104014</v>
      </c>
      <c r="G18" s="257">
        <v>104014</v>
      </c>
    </row>
    <row r="19" spans="1:7" ht="15" customHeight="1" x14ac:dyDescent="0.15">
      <c r="A19" s="259" t="s">
        <v>644</v>
      </c>
      <c r="B19" s="260">
        <v>30570</v>
      </c>
      <c r="C19" s="260"/>
      <c r="D19" s="260"/>
      <c r="E19" s="260">
        <v>36750</v>
      </c>
      <c r="F19" s="258">
        <f t="shared" si="0"/>
        <v>67320</v>
      </c>
      <c r="G19" s="257">
        <v>67320</v>
      </c>
    </row>
    <row r="20" spans="1:7" ht="15" customHeight="1" x14ac:dyDescent="0.15">
      <c r="A20" s="259" t="s">
        <v>645</v>
      </c>
      <c r="B20" s="260">
        <v>123891</v>
      </c>
      <c r="C20" s="260"/>
      <c r="D20" s="260"/>
      <c r="E20" s="260"/>
      <c r="F20" s="258">
        <f t="shared" si="0"/>
        <v>123891</v>
      </c>
      <c r="G20" s="257">
        <v>115291</v>
      </c>
    </row>
    <row r="21" spans="1:7" ht="15" customHeight="1" x14ac:dyDescent="0.15">
      <c r="A21" s="259" t="s">
        <v>646</v>
      </c>
      <c r="B21" s="260">
        <v>29956</v>
      </c>
      <c r="C21" s="260"/>
      <c r="D21" s="260"/>
      <c r="E21" s="260"/>
      <c r="F21" s="258">
        <f t="shared" si="0"/>
        <v>29956</v>
      </c>
      <c r="G21" s="257">
        <v>25756</v>
      </c>
    </row>
    <row r="22" spans="1:7" ht="15" customHeight="1" x14ac:dyDescent="0.15">
      <c r="A22" s="259" t="s">
        <v>647</v>
      </c>
      <c r="B22" s="260">
        <v>133067</v>
      </c>
      <c r="C22" s="260"/>
      <c r="D22" s="260"/>
      <c r="E22" s="260"/>
      <c r="F22" s="258">
        <f t="shared" si="0"/>
        <v>133067</v>
      </c>
      <c r="G22" s="257">
        <v>93567</v>
      </c>
    </row>
    <row r="23" spans="1:7" ht="15" customHeight="1" x14ac:dyDescent="0.15">
      <c r="A23" s="259" t="s">
        <v>648</v>
      </c>
      <c r="B23" s="260">
        <v>470</v>
      </c>
      <c r="C23" s="260"/>
      <c r="D23" s="260"/>
      <c r="E23" s="260"/>
      <c r="F23" s="258">
        <f t="shared" si="0"/>
        <v>470</v>
      </c>
      <c r="G23" s="257">
        <v>470</v>
      </c>
    </row>
    <row r="24" spans="1:7" ht="15" customHeight="1" x14ac:dyDescent="0.15">
      <c r="A24" s="261" t="s">
        <v>5</v>
      </c>
      <c r="B24" s="262">
        <f t="shared" ref="B24:G24" si="1">SUM(B4:B23)</f>
        <v>1880445</v>
      </c>
      <c r="C24" s="262">
        <f t="shared" si="1"/>
        <v>0</v>
      </c>
      <c r="D24" s="262">
        <f t="shared" si="1"/>
        <v>0</v>
      </c>
      <c r="E24" s="262">
        <f t="shared" si="1"/>
        <v>36750</v>
      </c>
      <c r="F24" s="262">
        <f t="shared" si="1"/>
        <v>1917195</v>
      </c>
      <c r="G24" s="262">
        <f t="shared" si="1"/>
        <v>1811649</v>
      </c>
    </row>
    <row r="25" spans="1:7" ht="15" customHeight="1" x14ac:dyDescent="0.15">
      <c r="A25" s="263"/>
      <c r="B25" s="264"/>
      <c r="C25" s="264"/>
      <c r="D25" s="264"/>
      <c r="E25" s="264"/>
      <c r="F25" s="264"/>
      <c r="G25" s="264"/>
    </row>
    <row r="26" spans="1:7" ht="15" customHeight="1" x14ac:dyDescent="0.15">
      <c r="A26" s="265"/>
      <c r="B26" s="265"/>
      <c r="C26" s="265"/>
      <c r="D26" s="265"/>
      <c r="E26" s="265"/>
      <c r="F26" s="265"/>
      <c r="G26" s="265"/>
    </row>
  </sheetData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3DED-C3BB-43ED-AECF-4432659EA88F}">
  <sheetPr>
    <pageSetUpPr fitToPage="1"/>
  </sheetPr>
  <dimension ref="A1:F8"/>
  <sheetViews>
    <sheetView tabSelected="1" workbookViewId="0"/>
  </sheetViews>
  <sheetFormatPr defaultColWidth="8.875" defaultRowHeight="11.25" x14ac:dyDescent="0.15"/>
  <cols>
    <col min="1" max="1" width="30.875" style="323" customWidth="1"/>
    <col min="2" max="6" width="19.875" style="323" customWidth="1"/>
    <col min="7" max="16384" width="8.875" style="323"/>
  </cols>
  <sheetData>
    <row r="1" spans="1:6" ht="14.25" x14ac:dyDescent="0.15">
      <c r="A1" s="337" t="s">
        <v>610</v>
      </c>
      <c r="F1" s="316" t="str">
        <f>有形固定資産の明細!H2</f>
        <v>【関川村_全体会計】</v>
      </c>
    </row>
    <row r="2" spans="1:6" ht="13.5" x14ac:dyDescent="0.15">
      <c r="F2" s="324" t="s">
        <v>505</v>
      </c>
    </row>
    <row r="3" spans="1:6" ht="22.5" customHeight="1" x14ac:dyDescent="0.15">
      <c r="A3" s="449" t="s">
        <v>503</v>
      </c>
      <c r="B3" s="449" t="s">
        <v>234</v>
      </c>
      <c r="C3" s="449"/>
      <c r="D3" s="449" t="s">
        <v>249</v>
      </c>
      <c r="E3" s="449"/>
      <c r="F3" s="448" t="s">
        <v>506</v>
      </c>
    </row>
    <row r="4" spans="1:6" ht="27" customHeight="1" x14ac:dyDescent="0.15">
      <c r="A4" s="449"/>
      <c r="B4" s="325" t="s">
        <v>504</v>
      </c>
      <c r="C4" s="326" t="s">
        <v>507</v>
      </c>
      <c r="D4" s="325" t="s">
        <v>504</v>
      </c>
      <c r="E4" s="326" t="s">
        <v>507</v>
      </c>
      <c r="F4" s="449"/>
    </row>
    <row r="5" spans="1:6" ht="18" customHeight="1" x14ac:dyDescent="0.15">
      <c r="A5" s="327" t="s">
        <v>650</v>
      </c>
      <c r="B5" s="322">
        <v>56084</v>
      </c>
      <c r="C5" s="322"/>
      <c r="D5" s="322"/>
      <c r="E5" s="322"/>
      <c r="F5" s="322">
        <f>B5</f>
        <v>56084</v>
      </c>
    </row>
    <row r="6" spans="1:6" ht="18" customHeight="1" x14ac:dyDescent="0.15">
      <c r="A6" s="327" t="s">
        <v>612</v>
      </c>
      <c r="B6" s="322">
        <v>30000</v>
      </c>
      <c r="C6" s="322"/>
      <c r="D6" s="322"/>
      <c r="E6" s="322"/>
      <c r="F6" s="322">
        <f t="shared" ref="F6:F7" si="0">B6</f>
        <v>30000</v>
      </c>
    </row>
    <row r="7" spans="1:6" ht="18" customHeight="1" x14ac:dyDescent="0.15">
      <c r="A7" s="327" t="s">
        <v>651</v>
      </c>
      <c r="B7" s="322">
        <v>20000</v>
      </c>
      <c r="C7" s="322"/>
      <c r="D7" s="322"/>
      <c r="E7" s="322"/>
      <c r="F7" s="322">
        <f t="shared" si="0"/>
        <v>20000</v>
      </c>
    </row>
    <row r="8" spans="1:6" ht="18" customHeight="1" x14ac:dyDescent="0.15">
      <c r="A8" s="327" t="s">
        <v>268</v>
      </c>
      <c r="B8" s="322">
        <f>SUM(B5:B7)</f>
        <v>106084</v>
      </c>
      <c r="C8" s="322">
        <f>SUM(C5:C7)</f>
        <v>0</v>
      </c>
      <c r="D8" s="322">
        <f>SUM(D5:D7)</f>
        <v>0</v>
      </c>
      <c r="E8" s="322">
        <f>SUM(E5:E7)</f>
        <v>0</v>
      </c>
      <c r="F8" s="322">
        <f>SUM(F5:F7)</f>
        <v>106084</v>
      </c>
    </row>
  </sheetData>
  <mergeCells count="4">
    <mergeCell ref="F3:F4"/>
    <mergeCell ref="A3:A4"/>
    <mergeCell ref="B3:C3"/>
    <mergeCell ref="D3:E3"/>
  </mergeCells>
  <phoneticPr fontId="2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24</vt:i4>
      </vt:variant>
    </vt:vector>
  </HeadingPairs>
  <TitlesOfParts>
    <vt:vector size="43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行政コスト計算書!Print_Area</vt:lpstr>
      <vt:lpstr>財源会計テンプレート!Print_Area</vt:lpstr>
      <vt:lpstr>財源情報明細!Print_Area</vt:lpstr>
      <vt:lpstr>資金収支計算書!Print_Area</vt:lpstr>
      <vt:lpstr>純資産変動計算書!Print_Area</vt:lpstr>
      <vt:lpstr>貸借対照表!Print_Area</vt:lpstr>
      <vt:lpstr>有形固定資産に係る行政目的別の明細!Print_Titles</vt:lpstr>
      <vt:lpstr>有形固定資産の明細!Print_Titles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2021-01-31T02:03:54Z</dcterms:modified>
</cp:coreProperties>
</file>