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_Sano\Desktop\納品成果物\"/>
    </mc:Choice>
  </mc:AlternateContent>
  <bookViews>
    <workbookView xWindow="480" yWindow="60" windowWidth="18075" windowHeight="9900"/>
  </bookViews>
  <sheets>
    <sheet name="地方債等（借入先別）の明細" sheetId="9" r:id="rId1"/>
    <sheet name="round" sheetId="10" r:id="rId2"/>
    <sheet name="合計" sheetId="1" r:id="rId3"/>
    <sheet name="01" sheetId="2" r:id="rId4"/>
    <sheet name="03" sheetId="3" r:id="rId5"/>
    <sheet name="06" sheetId="4" r:id="rId6"/>
    <sheet name="07" sheetId="5" r:id="rId7"/>
    <sheet name="08" sheetId="6" r:id="rId8"/>
    <sheet name="09" sheetId="7" r:id="rId9"/>
    <sheet name="20" sheetId="8" r:id="rId10"/>
    <sheet name="30" sheetId="11" r:id="rId11"/>
  </sheets>
  <definedNames>
    <definedName name="_xlnm.Print_Area" localSheetId="0">'地方債等（借入先別）の明細'!$A$1:$K$20</definedName>
  </definedNames>
  <calcPr calcId="162913"/>
</workbook>
</file>

<file path=xl/calcChain.xml><?xml version="1.0" encoding="utf-8"?>
<calcChain xmlns="http://schemas.openxmlformats.org/spreadsheetml/2006/main">
  <c r="B14" i="9" l="1"/>
  <c r="B9" i="9"/>
  <c r="B18" i="10"/>
  <c r="B8" i="10"/>
  <c r="C8" i="10"/>
  <c r="K18" i="10"/>
  <c r="J18" i="10"/>
  <c r="I18" i="10"/>
  <c r="H18" i="10"/>
  <c r="G18" i="10"/>
  <c r="F18" i="10"/>
  <c r="E18" i="10"/>
  <c r="D18" i="10"/>
  <c r="C18" i="10"/>
  <c r="K17" i="10"/>
  <c r="J17" i="10"/>
  <c r="I17" i="10"/>
  <c r="H17" i="10"/>
  <c r="G17" i="10"/>
  <c r="F17" i="10"/>
  <c r="E17" i="10"/>
  <c r="D17" i="10"/>
  <c r="C17" i="10"/>
  <c r="B17" i="10"/>
  <c r="K16" i="10"/>
  <c r="J16" i="10"/>
  <c r="I16" i="10"/>
  <c r="H16" i="10"/>
  <c r="G16" i="10"/>
  <c r="F16" i="10"/>
  <c r="E16" i="10"/>
  <c r="D16" i="10"/>
  <c r="C16" i="10"/>
  <c r="B16" i="10"/>
  <c r="K15" i="10"/>
  <c r="J15" i="10"/>
  <c r="I15" i="10"/>
  <c r="H15" i="10"/>
  <c r="G15" i="10"/>
  <c r="F15" i="10"/>
  <c r="E15" i="10"/>
  <c r="D15" i="10"/>
  <c r="C15" i="10"/>
  <c r="B15" i="10"/>
  <c r="K14" i="10"/>
  <c r="J14" i="10"/>
  <c r="I14" i="10"/>
  <c r="H14" i="10"/>
  <c r="G14" i="10"/>
  <c r="F14" i="10"/>
  <c r="E14" i="10"/>
  <c r="D14" i="10"/>
  <c r="C14" i="10"/>
  <c r="B14" i="10"/>
  <c r="K13" i="10"/>
  <c r="J13" i="10"/>
  <c r="I13" i="10"/>
  <c r="H13" i="10"/>
  <c r="G13" i="10"/>
  <c r="F13" i="10"/>
  <c r="E13" i="10"/>
  <c r="D13" i="10"/>
  <c r="C13" i="10"/>
  <c r="B13" i="10"/>
  <c r="K12" i="10"/>
  <c r="J12" i="10"/>
  <c r="I12" i="10"/>
  <c r="H12" i="10"/>
  <c r="G12" i="10"/>
  <c r="F12" i="10"/>
  <c r="E12" i="10"/>
  <c r="D12" i="10"/>
  <c r="C12" i="10"/>
  <c r="B12" i="10"/>
  <c r="K11" i="10"/>
  <c r="J11" i="10"/>
  <c r="I11" i="10"/>
  <c r="H11" i="10"/>
  <c r="G11" i="10"/>
  <c r="F11" i="10"/>
  <c r="E11" i="10"/>
  <c r="D11" i="10"/>
  <c r="C11" i="10"/>
  <c r="B11" i="10"/>
  <c r="K10" i="10"/>
  <c r="J10" i="10"/>
  <c r="I10" i="10"/>
  <c r="H10" i="10"/>
  <c r="G10" i="10"/>
  <c r="F10" i="10"/>
  <c r="E10" i="10"/>
  <c r="D10" i="10"/>
  <c r="C10" i="10"/>
  <c r="B10" i="10"/>
  <c r="K9" i="10"/>
  <c r="J9" i="10"/>
  <c r="J19" i="10" s="1"/>
  <c r="I9" i="10"/>
  <c r="H9" i="10"/>
  <c r="G9" i="10"/>
  <c r="G19" i="10" s="1"/>
  <c r="F9" i="10"/>
  <c r="E9" i="10"/>
  <c r="D9" i="10"/>
  <c r="C9" i="10"/>
  <c r="B9" i="10"/>
  <c r="K8" i="10"/>
  <c r="J8" i="10"/>
  <c r="I8" i="10"/>
  <c r="I19" i="10" s="1"/>
  <c r="H8" i="10"/>
  <c r="G8" i="10"/>
  <c r="F8" i="10"/>
  <c r="E8" i="10"/>
  <c r="D8" i="10"/>
  <c r="K19" i="10"/>
  <c r="B22" i="11"/>
  <c r="K19" i="11"/>
  <c r="J19" i="11"/>
  <c r="I19" i="11"/>
  <c r="H19" i="11"/>
  <c r="G19" i="11"/>
  <c r="F19" i="11"/>
  <c r="E19" i="11"/>
  <c r="D19" i="11"/>
  <c r="C19" i="11"/>
  <c r="B19" i="11"/>
  <c r="E19" i="10" l="1"/>
  <c r="F19" i="10"/>
  <c r="D19" i="10"/>
  <c r="H19" i="10"/>
  <c r="C19" i="10"/>
  <c r="B19" i="10"/>
  <c r="B24" i="11"/>
  <c r="B19" i="9"/>
  <c r="B18" i="9"/>
  <c r="B17" i="9"/>
  <c r="B16" i="9"/>
  <c r="B15" i="9"/>
  <c r="B13" i="9"/>
  <c r="B12" i="9"/>
  <c r="B11" i="9"/>
  <c r="B10" i="9"/>
  <c r="J20" i="9"/>
  <c r="H20" i="9"/>
  <c r="F20" i="9"/>
  <c r="D20" i="9"/>
  <c r="B22" i="10"/>
  <c r="C24" i="10"/>
  <c r="B23" i="9"/>
  <c r="K20" i="9"/>
  <c r="G20" i="9"/>
  <c r="C20" i="9"/>
  <c r="C25" i="9" s="1"/>
  <c r="I20" i="9"/>
  <c r="E20" i="9"/>
  <c r="B19" i="2"/>
  <c r="B25" i="2" s="1"/>
  <c r="B23" i="2"/>
  <c r="C19" i="2"/>
  <c r="H19" i="1"/>
  <c r="B22" i="8"/>
  <c r="B22" i="7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K19" i="1" s="1"/>
  <c r="J8" i="1"/>
  <c r="J19" i="1" s="1"/>
  <c r="I8" i="1"/>
  <c r="I19" i="1" s="1"/>
  <c r="H8" i="1"/>
  <c r="G8" i="1"/>
  <c r="G19" i="1" s="1"/>
  <c r="F8" i="1"/>
  <c r="F19" i="1" s="1"/>
  <c r="E8" i="1"/>
  <c r="E19" i="1" s="1"/>
  <c r="D8" i="1"/>
  <c r="D19" i="1" s="1"/>
  <c r="C8" i="1"/>
  <c r="C19" i="1" s="1"/>
  <c r="B8" i="1"/>
  <c r="B19" i="1" s="1"/>
  <c r="B20" i="9" l="1"/>
  <c r="B25" i="9" s="1"/>
  <c r="B24" i="10"/>
  <c r="K19" i="8" l="1"/>
  <c r="J19" i="8"/>
  <c r="I19" i="8"/>
  <c r="H19" i="8"/>
  <c r="G19" i="8"/>
  <c r="F19" i="8"/>
  <c r="E19" i="8"/>
  <c r="D19" i="8"/>
  <c r="C19" i="8"/>
  <c r="B19" i="8"/>
  <c r="B24" i="8" s="1"/>
  <c r="B22" i="6"/>
  <c r="B22" i="4"/>
  <c r="B22" i="3"/>
  <c r="B22" i="1"/>
  <c r="K19" i="7"/>
  <c r="J19" i="7"/>
  <c r="I19" i="7"/>
  <c r="H19" i="7"/>
  <c r="G19" i="7"/>
  <c r="F19" i="7"/>
  <c r="E19" i="7"/>
  <c r="D19" i="7"/>
  <c r="C19" i="7"/>
  <c r="B19" i="7"/>
  <c r="K19" i="6"/>
  <c r="J19" i="6"/>
  <c r="I19" i="6"/>
  <c r="H19" i="6"/>
  <c r="G19" i="6"/>
  <c r="F19" i="6"/>
  <c r="E19" i="6"/>
  <c r="D19" i="6"/>
  <c r="C19" i="6"/>
  <c r="B19" i="6"/>
  <c r="K19" i="5"/>
  <c r="J19" i="5"/>
  <c r="I19" i="5"/>
  <c r="H19" i="5"/>
  <c r="G19" i="5"/>
  <c r="F19" i="5"/>
  <c r="E19" i="5"/>
  <c r="D19" i="5"/>
  <c r="C19" i="5"/>
  <c r="B19" i="5"/>
  <c r="K19" i="4"/>
  <c r="J19" i="4"/>
  <c r="I19" i="4"/>
  <c r="H19" i="4"/>
  <c r="G19" i="4"/>
  <c r="F19" i="4"/>
  <c r="E19" i="4"/>
  <c r="D19" i="4"/>
  <c r="C19" i="4"/>
  <c r="B19" i="4"/>
  <c r="K19" i="3"/>
  <c r="J19" i="3"/>
  <c r="I19" i="3"/>
  <c r="H19" i="3"/>
  <c r="G19" i="3"/>
  <c r="F19" i="3"/>
  <c r="E19" i="3"/>
  <c r="D19" i="3"/>
  <c r="C19" i="3"/>
  <c r="B19" i="3"/>
  <c r="K19" i="2"/>
  <c r="J19" i="2"/>
  <c r="I19" i="2"/>
  <c r="H19" i="2"/>
  <c r="G19" i="2"/>
  <c r="F19" i="2"/>
  <c r="E19" i="2"/>
  <c r="D19" i="2"/>
  <c r="C24" i="1" l="1"/>
  <c r="B24" i="1"/>
</calcChain>
</file>

<file path=xl/sharedStrings.xml><?xml version="1.0" encoding="utf-8"?>
<sst xmlns="http://schemas.openxmlformats.org/spreadsheetml/2006/main" count="309" uniqueCount="29">
  <si>
    <t>地方債等（借入先別）の明細</t>
  </si>
  <si>
    <t>自治体名：関川村</t>
  </si>
  <si>
    <t>年度：平成28年度</t>
  </si>
  <si>
    <t>(単位：　　)</t>
  </si>
  <si>
    <t>種類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</si>
  <si>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</si>
  <si>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</si>
  <si>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</si>
  <si>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</si>
  <si>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</si>
  <si>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</si>
  <si>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その他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</si>
  <si>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</si>
  <si>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</si>
  <si>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</si>
  <si>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</si>
  <si>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</si>
  <si>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</si>
  <si>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</si>
  <si>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</si>
  <si>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</si>
  <si>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</si>
  <si>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</si>
  <si>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</si>
  <si>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</si>
  <si>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</si>
  <si>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</si>
  <si>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(単位：千円)</t>
    <rPh sb="4" eb="6">
      <t>センエン</t>
    </rPh>
    <phoneticPr fontId="3"/>
  </si>
  <si>
    <t>会計：全体会計</t>
    <rPh sb="3" eb="5">
      <t>ゼンタイ</t>
    </rPh>
    <rPh sb="5" eb="7">
      <t>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</si>
</sst>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zoomScaleNormal="100" zoomScaleSheetLayoutView="100" workbookViewId="0">
      <selection activeCell="A5" sqref="A5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A4" s="7" t="s">
        <v>28</v>
      </c>
    </row>
    <row r="5" spans="1:11" ht="13.5" x14ac:dyDescent="0.15">
      <c r="K5" s="8" t="s">
        <v>27</v>
      </c>
    </row>
    <row r="6" spans="1:11" ht="22.5" customHeight="1" x14ac:dyDescent="0.15">
      <c r="A6" s="16" t="s">
        <v>4</v>
      </c>
      <c r="B6" s="15" t="s">
        <v>5</v>
      </c>
      <c r="C6" s="5"/>
      <c r="D6" s="16" t="s">
        <v>6</v>
      </c>
      <c r="E6" s="17" t="s">
        <v>7</v>
      </c>
      <c r="F6" s="16" t="s">
        <v>8</v>
      </c>
      <c r="G6" s="17" t="s">
        <v>9</v>
      </c>
      <c r="H6" s="15" t="s">
        <v>10</v>
      </c>
      <c r="I6" s="6"/>
      <c r="J6" s="11"/>
      <c r="K6" s="16" t="s">
        <v>11</v>
      </c>
    </row>
    <row r="7" spans="1:11" ht="22.5" customHeight="1" x14ac:dyDescent="0.15">
      <c r="A7" s="16"/>
      <c r="B7" s="16"/>
      <c r="C7" s="4" t="s">
        <v>12</v>
      </c>
      <c r="D7" s="16"/>
      <c r="E7" s="16"/>
      <c r="F7" s="16"/>
      <c r="G7" s="16"/>
      <c r="H7" s="16"/>
      <c r="I7" s="1" t="s">
        <v>13</v>
      </c>
      <c r="J7" s="1" t="s">
        <v>14</v>
      </c>
      <c r="K7" s="16"/>
    </row>
    <row r="8" spans="1:11" ht="18" customHeight="1" x14ac:dyDescent="0.15">
      <c r="A8" s="3" t="s">
        <v>15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16</v>
      </c>
      <c r="B9" s="12">
        <f>SUM(D9:G9)</f>
        <v>233411</v>
      </c>
      <c r="C9" s="13">
        <v>14221</v>
      </c>
      <c r="D9" s="2">
        <v>229295</v>
      </c>
      <c r="E9" s="2">
        <v>0</v>
      </c>
      <c r="F9" s="2">
        <v>0</v>
      </c>
      <c r="G9" s="2">
        <v>4116</v>
      </c>
      <c r="H9" s="2">
        <v>0</v>
      </c>
      <c r="I9" s="2">
        <v>0</v>
      </c>
      <c r="J9" s="2">
        <v>0</v>
      </c>
      <c r="K9" s="2">
        <v>0</v>
      </c>
    </row>
    <row r="10" spans="1:11" ht="18" customHeight="1" x14ac:dyDescent="0.15">
      <c r="A10" s="3" t="s">
        <v>17</v>
      </c>
      <c r="B10" s="2">
        <f t="shared" ref="B10:B19" si="0">SUM(D10:G10)</f>
        <v>2337</v>
      </c>
      <c r="C10" s="13">
        <v>555</v>
      </c>
      <c r="D10" s="2">
        <v>0</v>
      </c>
      <c r="E10" s="2">
        <v>0</v>
      </c>
      <c r="F10" s="2">
        <v>0</v>
      </c>
      <c r="G10" s="2">
        <v>2337</v>
      </c>
      <c r="H10" s="2">
        <v>0</v>
      </c>
      <c r="I10" s="2">
        <v>0</v>
      </c>
      <c r="J10" s="2">
        <v>0</v>
      </c>
      <c r="K10" s="2">
        <v>0</v>
      </c>
    </row>
    <row r="11" spans="1:11" ht="18" customHeight="1" x14ac:dyDescent="0.15">
      <c r="A11" s="3" t="s">
        <v>18</v>
      </c>
      <c r="B11" s="2">
        <f t="shared" si="0"/>
        <v>30699</v>
      </c>
      <c r="C11" s="13">
        <v>810</v>
      </c>
      <c r="D11" s="2">
        <v>30699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</row>
    <row r="12" spans="1:11" ht="18" customHeight="1" x14ac:dyDescent="0.15">
      <c r="A12" s="3" t="s">
        <v>19</v>
      </c>
      <c r="B12" s="2">
        <f t="shared" si="0"/>
        <v>206694</v>
      </c>
      <c r="C12" s="13">
        <v>96263</v>
      </c>
      <c r="D12" s="2">
        <v>93642</v>
      </c>
      <c r="E12" s="2">
        <v>0</v>
      </c>
      <c r="F12" s="2">
        <v>113052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</row>
    <row r="13" spans="1:11" ht="18" customHeight="1" x14ac:dyDescent="0.15">
      <c r="A13" s="3" t="s">
        <v>20</v>
      </c>
      <c r="B13" s="2">
        <f t="shared" si="0"/>
        <v>166531</v>
      </c>
      <c r="C13" s="13">
        <v>14703</v>
      </c>
      <c r="D13" s="2">
        <v>4518</v>
      </c>
      <c r="E13" s="2">
        <v>82903</v>
      </c>
      <c r="F13" s="2">
        <v>79110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spans="1:11" ht="18" customHeight="1" x14ac:dyDescent="0.15">
      <c r="A14" s="3" t="s">
        <v>21</v>
      </c>
      <c r="B14" s="2">
        <f t="shared" si="0"/>
        <v>6824715</v>
      </c>
      <c r="C14" s="13">
        <v>701419</v>
      </c>
      <c r="D14" s="2">
        <v>3915293</v>
      </c>
      <c r="E14" s="2">
        <v>383590</v>
      </c>
      <c r="F14" s="2">
        <v>1470001</v>
      </c>
      <c r="G14" s="2">
        <v>1055831</v>
      </c>
      <c r="H14" s="2">
        <v>0</v>
      </c>
      <c r="I14" s="2">
        <v>0</v>
      </c>
      <c r="J14" s="2">
        <v>0</v>
      </c>
      <c r="K14" s="2">
        <v>0</v>
      </c>
    </row>
    <row r="15" spans="1:11" ht="18" customHeight="1" x14ac:dyDescent="0.15">
      <c r="A15" s="3" t="s">
        <v>22</v>
      </c>
      <c r="B15" s="2">
        <f t="shared" si="0"/>
        <v>0</v>
      </c>
      <c r="C15" s="13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ht="18" customHeight="1" x14ac:dyDescent="0.15">
      <c r="A16" s="3" t="s">
        <v>23</v>
      </c>
      <c r="B16" s="2">
        <f t="shared" si="0"/>
        <v>2209394</v>
      </c>
      <c r="C16" s="13">
        <v>157294</v>
      </c>
      <c r="D16" s="2">
        <v>1984136</v>
      </c>
      <c r="E16" s="2">
        <v>204980</v>
      </c>
      <c r="F16" s="2">
        <v>20278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18" customHeight="1" x14ac:dyDescent="0.15">
      <c r="A17" s="3" t="s">
        <v>24</v>
      </c>
      <c r="B17" s="2">
        <f t="shared" si="0"/>
        <v>22369</v>
      </c>
      <c r="C17" s="13">
        <v>5431</v>
      </c>
      <c r="D17" s="2">
        <v>15095</v>
      </c>
      <c r="E17" s="2">
        <v>0</v>
      </c>
      <c r="F17" s="2">
        <v>0</v>
      </c>
      <c r="G17" s="2">
        <v>7274</v>
      </c>
      <c r="H17" s="2">
        <v>0</v>
      </c>
      <c r="I17" s="2">
        <v>0</v>
      </c>
      <c r="J17" s="2">
        <v>0</v>
      </c>
      <c r="K17" s="2">
        <v>0</v>
      </c>
    </row>
    <row r="18" spans="1:11" ht="18" customHeight="1" x14ac:dyDescent="0.15">
      <c r="A18" s="3" t="s">
        <v>25</v>
      </c>
      <c r="B18" s="2">
        <f t="shared" si="0"/>
        <v>0</v>
      </c>
      <c r="C18" s="13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19" spans="1:11" ht="18" customHeight="1" x14ac:dyDescent="0.15">
      <c r="A19" s="3" t="s">
        <v>21</v>
      </c>
      <c r="B19" s="2">
        <f t="shared" si="0"/>
        <v>458889</v>
      </c>
      <c r="C19" s="13">
        <v>38627</v>
      </c>
      <c r="D19" s="2">
        <v>280909</v>
      </c>
      <c r="E19" s="2">
        <v>0</v>
      </c>
      <c r="F19" s="2">
        <v>0</v>
      </c>
      <c r="G19" s="2">
        <v>177980</v>
      </c>
      <c r="H19" s="2">
        <v>0</v>
      </c>
      <c r="I19" s="2">
        <v>0</v>
      </c>
      <c r="J19" s="2">
        <v>0</v>
      </c>
      <c r="K19" s="2">
        <v>0</v>
      </c>
    </row>
    <row r="20" spans="1:11" ht="18" customHeight="1" x14ac:dyDescent="0.15">
      <c r="A20" s="9" t="s">
        <v>26</v>
      </c>
      <c r="B20" s="2">
        <f>SUM(B9:B19)</f>
        <v>10155039</v>
      </c>
      <c r="C20" s="13">
        <f>SUM(C9:C19)</f>
        <v>1029323</v>
      </c>
      <c r="D20" s="2">
        <f>SUM(D9:D19)</f>
        <v>6553587</v>
      </c>
      <c r="E20" s="2">
        <f>SUM(E9:E19)</f>
        <v>671473</v>
      </c>
      <c r="F20" s="2">
        <f>SUM(F9:F19)</f>
        <v>1682441</v>
      </c>
      <c r="G20" s="2">
        <f t="shared" ref="G20:K20" si="1">SUM(G9:G19)</f>
        <v>1247538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2">
        <f t="shared" si="1"/>
        <v>0</v>
      </c>
    </row>
    <row r="23" spans="1:11" x14ac:dyDescent="0.15">
      <c r="B23" s="12">
        <f>8332822+970608</f>
        <v>9303430</v>
      </c>
      <c r="C23" s="12">
        <v>970608</v>
      </c>
    </row>
    <row r="25" spans="1:11" x14ac:dyDescent="0.15">
      <c r="B25" s="12">
        <f>B23-B20</f>
        <v>-851609</v>
      </c>
      <c r="C25" s="12">
        <f>C23-C20</f>
        <v>-58715</v>
      </c>
    </row>
  </sheetData>
  <mergeCells count="8">
    <mergeCell ref="H6:H7"/>
    <mergeCell ref="K6:K7"/>
    <mergeCell ref="A6:A7"/>
    <mergeCell ref="B6:B7"/>
    <mergeCell ref="D6:D7"/>
    <mergeCell ref="E6:E7"/>
    <mergeCell ref="F6:F7"/>
    <mergeCell ref="G6:G7"/>
  </mergeCells>
  <phoneticPr fontId="3"/>
  <pageMargins left="0.39370078740157483" right="0.39370078740157483" top="0.39370078740157483" bottom="0.39370078740157483" header="0.19685039370078741" footer="0.19685039370078741"/>
  <pageSetup paperSize="9" scale="83" fitToHeight="0" orientation="landscape" r:id="rId1"/>
  <headerFoot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A32" sqref="A32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17</v>
      </c>
      <c r="B9" s="2"/>
      <c r="C9" s="13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3" t="s">
        <v>18</v>
      </c>
      <c r="B10" s="2"/>
      <c r="C10" s="13"/>
      <c r="D10" s="2"/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/>
      <c r="C11" s="13"/>
      <c r="D11" s="2"/>
      <c r="E11" s="2"/>
      <c r="F11" s="2"/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/>
      <c r="C12" s="13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>
        <v>864264317</v>
      </c>
      <c r="C13" s="13">
        <v>68585302</v>
      </c>
      <c r="D13" s="2">
        <v>313426909</v>
      </c>
      <c r="E13" s="2"/>
      <c r="F13" s="2">
        <v>258576000</v>
      </c>
      <c r="G13" s="2">
        <v>292261408</v>
      </c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/>
      <c r="C15" s="13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/>
      <c r="C16" s="13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>
        <v>871722</v>
      </c>
      <c r="C18" s="13">
        <v>80497</v>
      </c>
      <c r="D18" s="2"/>
      <c r="E18" s="2"/>
      <c r="F18" s="2"/>
      <c r="G18" s="2">
        <v>871722</v>
      </c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865136039</v>
      </c>
      <c r="C19" s="13">
        <f t="shared" ref="C19:K19" si="0">SUM(C8:C18)</f>
        <v>68665799</v>
      </c>
      <c r="D19" s="2">
        <f t="shared" si="0"/>
        <v>313426909</v>
      </c>
      <c r="E19" s="2">
        <f t="shared" si="0"/>
        <v>0</v>
      </c>
      <c r="F19" s="2">
        <f t="shared" si="0"/>
        <v>258576000</v>
      </c>
      <c r="G19" s="2">
        <f t="shared" si="0"/>
        <v>293133130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796470000+68666000</f>
        <v>865136000</v>
      </c>
    </row>
    <row r="24" spans="1:11" x14ac:dyDescent="0.15">
      <c r="B24" s="12">
        <f>B22-B19</f>
        <v>-39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B13" sqref="B13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4" t="s">
        <v>13</v>
      </c>
      <c r="J6" s="14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17</v>
      </c>
      <c r="B9" s="2"/>
      <c r="C9" s="13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3" t="s">
        <v>18</v>
      </c>
      <c r="B10" s="2"/>
      <c r="C10" s="13"/>
      <c r="D10" s="2"/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/>
      <c r="C11" s="13"/>
      <c r="D11" s="2"/>
      <c r="E11" s="2"/>
      <c r="F11" s="2"/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/>
      <c r="C12" s="13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>
        <v>831609583</v>
      </c>
      <c r="C13" s="13">
        <v>58715346</v>
      </c>
      <c r="D13" s="2">
        <v>463784103</v>
      </c>
      <c r="E13" s="2">
        <v>367825480</v>
      </c>
      <c r="F13" s="2"/>
      <c r="G13" s="2"/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/>
      <c r="C15" s="13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/>
      <c r="C16" s="13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/>
      <c r="C18" s="13"/>
      <c r="D18" s="2"/>
      <c r="E18" s="2"/>
      <c r="F18" s="2"/>
      <c r="G18" s="2"/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831609583</v>
      </c>
      <c r="C19" s="13">
        <f t="shared" ref="C19:K19" si="0">SUM(C8:C18)</f>
        <v>58715346</v>
      </c>
      <c r="D19" s="2">
        <f t="shared" si="0"/>
        <v>463784103</v>
      </c>
      <c r="E19" s="2">
        <f t="shared" si="0"/>
        <v>367825480</v>
      </c>
      <c r="F19" s="2">
        <f t="shared" si="0"/>
        <v>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796470000+68666000</f>
        <v>865136000</v>
      </c>
    </row>
    <row r="24" spans="1:11" x14ac:dyDescent="0.15">
      <c r="B24" s="12">
        <f>B22-B19</f>
        <v>33526417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C13" sqref="C13:G13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12">
        <f>ROUND('01'!B8+'03'!B8+'06'!B8+'07'!B8+'08'!B8+'09'!B8+'20'!B8+'30'!B8,-3)</f>
        <v>233411000</v>
      </c>
      <c r="C8" s="13">
        <f>ROUND('01'!C8+'03'!C8+'06'!C8+'07'!C8+'08'!C8+'09'!C8+'20'!C8+'30'!C8,-3)</f>
        <v>14221000</v>
      </c>
      <c r="D8" s="2">
        <f>ROUND('01'!D8+'03'!D8+'06'!D8+'07'!D8+'08'!D8+'09'!D8+'20'!D8+'30'!D8,-3)</f>
        <v>229296000</v>
      </c>
      <c r="E8" s="2">
        <f>ROUND('01'!E8+'03'!E8+'06'!E8+'07'!E8+'08'!E8+'09'!E8+'20'!E8+'30'!E8,-3)</f>
        <v>0</v>
      </c>
      <c r="F8" s="2">
        <f>ROUND('01'!F8+'03'!F8+'06'!F8+'07'!F8+'08'!F8+'09'!F8+'20'!F8+'30'!F8,-3)</f>
        <v>0</v>
      </c>
      <c r="G8" s="2">
        <f>ROUND('01'!G8+'03'!G8+'06'!G8+'07'!G8+'08'!G8+'09'!G8+'20'!G8+'30'!G8,-3)</f>
        <v>4116000</v>
      </c>
      <c r="H8" s="2">
        <f>ROUND('01'!H8+'03'!H8+'06'!H8+'07'!H8+'08'!H8+'09'!H8+'20'!H8+'30'!H8,-3)</f>
        <v>0</v>
      </c>
      <c r="I8" s="2">
        <f>ROUND('01'!I8+'03'!I8+'06'!I8+'07'!I8+'08'!I8+'09'!I8+'20'!I8+'30'!I8,-3)</f>
        <v>0</v>
      </c>
      <c r="J8" s="2">
        <f>ROUND('01'!J8+'03'!J8+'06'!J8+'07'!J8+'08'!J8+'09'!J8+'20'!J8+'30'!J8,-3)</f>
        <v>0</v>
      </c>
      <c r="K8" s="2">
        <f>ROUND('01'!K8+'03'!K8+'06'!K8+'07'!K8+'08'!K8+'09'!K8+'20'!K8+'30'!K8,-3)</f>
        <v>0</v>
      </c>
    </row>
    <row r="9" spans="1:11" ht="18" customHeight="1" x14ac:dyDescent="0.15">
      <c r="A9" s="3" t="s">
        <v>17</v>
      </c>
      <c r="B9" s="2">
        <f>ROUND('01'!B9+'03'!B9+'06'!B9+'07'!B9+'08'!B9+'09'!B9+'20'!B9+'30'!B9,-3)</f>
        <v>2337000</v>
      </c>
      <c r="C9" s="13">
        <f>ROUND('01'!C9+'03'!C9+'06'!C9+'07'!C9+'08'!C9+'09'!C9+'20'!C9+'30'!C9,-3)</f>
        <v>555000</v>
      </c>
      <c r="D9" s="2">
        <f>ROUND('01'!D9+'03'!D9+'06'!D9+'07'!D9+'08'!D9+'09'!D9+'20'!D9+'30'!D9,-3)</f>
        <v>0</v>
      </c>
      <c r="E9" s="2">
        <f>ROUND('01'!E9+'03'!E9+'06'!E9+'07'!E9+'08'!E9+'09'!E9+'20'!E9+'30'!E9,-3)</f>
        <v>0</v>
      </c>
      <c r="F9" s="2">
        <f>ROUND('01'!F9+'03'!F9+'06'!F9+'07'!F9+'08'!F9+'09'!F9+'20'!F9+'30'!F9,-3)</f>
        <v>0</v>
      </c>
      <c r="G9" s="2">
        <f>ROUND('01'!G9+'03'!G9+'06'!G9+'07'!G9+'08'!G9+'09'!G9+'20'!G9+'30'!G9,-3)</f>
        <v>2337000</v>
      </c>
      <c r="H9" s="2">
        <f>ROUND('01'!H9+'03'!H9+'06'!H9+'07'!H9+'08'!H9+'09'!H9+'20'!H9+'30'!H9,-3)</f>
        <v>0</v>
      </c>
      <c r="I9" s="2">
        <f>ROUND('01'!I9+'03'!I9+'06'!I9+'07'!I9+'08'!I9+'09'!I9+'20'!I9+'30'!I9,-3)</f>
        <v>0</v>
      </c>
      <c r="J9" s="2">
        <f>ROUND('01'!J9+'03'!J9+'06'!J9+'07'!J9+'08'!J9+'09'!J9+'20'!J9+'30'!J9,-3)</f>
        <v>0</v>
      </c>
      <c r="K9" s="2">
        <f>ROUND('01'!K9+'03'!K9+'06'!K9+'07'!K9+'08'!K9+'09'!K9+'20'!K9+'30'!K9,-3)</f>
        <v>0</v>
      </c>
    </row>
    <row r="10" spans="1:11" ht="18" customHeight="1" x14ac:dyDescent="0.15">
      <c r="A10" s="3" t="s">
        <v>18</v>
      </c>
      <c r="B10" s="2">
        <f>ROUND('01'!B10+'03'!B10+'06'!B10+'07'!B10+'08'!B10+'09'!B10+'20'!B10+'30'!B10,-3)</f>
        <v>30699000</v>
      </c>
      <c r="C10" s="13">
        <f>ROUND('01'!C10+'03'!C10+'06'!C10+'07'!C10+'08'!C10+'09'!C10+'20'!C10+'30'!C10,-3)</f>
        <v>810000</v>
      </c>
      <c r="D10" s="2">
        <f>ROUND('01'!D10+'03'!D10+'06'!D10+'07'!D10+'08'!D10+'09'!D10+'20'!D10+'30'!D10,-3)</f>
        <v>30699000</v>
      </c>
      <c r="E10" s="2">
        <f>ROUND('01'!E10+'03'!E10+'06'!E10+'07'!E10+'08'!E10+'09'!E10+'20'!E10+'30'!E10,-3)</f>
        <v>0</v>
      </c>
      <c r="F10" s="2">
        <f>ROUND('01'!F10+'03'!F10+'06'!F10+'07'!F10+'08'!F10+'09'!F10+'20'!F10+'30'!F10,-3)</f>
        <v>0</v>
      </c>
      <c r="G10" s="2">
        <f>ROUND('01'!G10+'03'!G10+'06'!G10+'07'!G10+'08'!G10+'09'!G10+'20'!G10+'30'!G10,-3)</f>
        <v>0</v>
      </c>
      <c r="H10" s="2">
        <f>ROUND('01'!H10+'03'!H10+'06'!H10+'07'!H10+'08'!H10+'09'!H10+'20'!H10+'30'!H10,-3)</f>
        <v>0</v>
      </c>
      <c r="I10" s="2">
        <f>ROUND('01'!I10+'03'!I10+'06'!I10+'07'!I10+'08'!I10+'09'!I10+'20'!I10+'30'!I10,-3)</f>
        <v>0</v>
      </c>
      <c r="J10" s="2">
        <f>ROUND('01'!J10+'03'!J10+'06'!J10+'07'!J10+'08'!J10+'09'!J10+'20'!J10+'30'!J10,-3)</f>
        <v>0</v>
      </c>
      <c r="K10" s="2">
        <f>ROUND('01'!K10+'03'!K10+'06'!K10+'07'!K10+'08'!K10+'09'!K10+'20'!K10+'30'!K10,-3)</f>
        <v>0</v>
      </c>
    </row>
    <row r="11" spans="1:11" ht="18" customHeight="1" x14ac:dyDescent="0.15">
      <c r="A11" s="3" t="s">
        <v>19</v>
      </c>
      <c r="B11" s="2">
        <f>ROUND('01'!B11+'03'!B11+'06'!B11+'07'!B11+'08'!B11+'09'!B11+'20'!B11+'30'!B11,-3)</f>
        <v>206695000</v>
      </c>
      <c r="C11" s="13">
        <f>ROUND('01'!C11+'03'!C11+'06'!C11+'07'!C11+'08'!C11+'09'!C11+'20'!C11+'30'!C11,-3)</f>
        <v>96263000</v>
      </c>
      <c r="D11" s="2">
        <f>ROUND('01'!D11+'03'!D11+'06'!D11+'07'!D11+'08'!D11+'09'!D11+'20'!D11+'30'!D11,-3)</f>
        <v>93643000</v>
      </c>
      <c r="E11" s="2">
        <f>ROUND('01'!E11+'03'!E11+'06'!E11+'07'!E11+'08'!E11+'09'!E11+'20'!E11+'30'!E11,-3)</f>
        <v>0</v>
      </c>
      <c r="F11" s="2">
        <f>ROUND('01'!F11+'03'!F11+'06'!F11+'07'!F11+'08'!F11+'09'!F11+'20'!F11+'30'!F11,-3)</f>
        <v>113052000</v>
      </c>
      <c r="G11" s="2">
        <f>ROUND('01'!G11+'03'!G11+'06'!G11+'07'!G11+'08'!G11+'09'!G11+'20'!G11+'30'!G11,-3)</f>
        <v>0</v>
      </c>
      <c r="H11" s="2">
        <f>ROUND('01'!H11+'03'!H11+'06'!H11+'07'!H11+'08'!H11+'09'!H11+'20'!H11+'30'!H11,-3)</f>
        <v>0</v>
      </c>
      <c r="I11" s="2">
        <f>ROUND('01'!I11+'03'!I11+'06'!I11+'07'!I11+'08'!I11+'09'!I11+'20'!I11+'30'!I11,-3)</f>
        <v>0</v>
      </c>
      <c r="J11" s="2">
        <f>ROUND('01'!J11+'03'!J11+'06'!J11+'07'!J11+'08'!J11+'09'!J11+'20'!J11+'30'!J11,-3)</f>
        <v>0</v>
      </c>
      <c r="K11" s="2">
        <f>ROUND('01'!K11+'03'!K11+'06'!K11+'07'!K11+'08'!K11+'09'!K11+'20'!K11+'30'!K11,-3)</f>
        <v>0</v>
      </c>
    </row>
    <row r="12" spans="1:11" ht="18" customHeight="1" x14ac:dyDescent="0.15">
      <c r="A12" s="3" t="s">
        <v>20</v>
      </c>
      <c r="B12" s="2">
        <f>ROUND('01'!B12+'03'!B12+'06'!B12+'07'!B12+'08'!B12+'09'!B12+'20'!B12+'30'!B12,-3)</f>
        <v>166531000</v>
      </c>
      <c r="C12" s="13">
        <f>ROUND('01'!C12+'03'!C12+'06'!C12+'07'!C12+'08'!C12+'09'!C12+'20'!C12+'30'!C12,-3)</f>
        <v>14703000</v>
      </c>
      <c r="D12" s="2">
        <f>ROUND('01'!D12+'03'!D12+'06'!D12+'07'!D12+'08'!D12+'09'!D12+'20'!D12+'30'!D12,-3)</f>
        <v>4518000</v>
      </c>
      <c r="E12" s="2">
        <f>ROUND('01'!E12+'03'!E12+'06'!E12+'07'!E12+'08'!E12+'09'!E12+'20'!E12+'30'!E12,-3)</f>
        <v>82903000</v>
      </c>
      <c r="F12" s="2">
        <f>ROUND('01'!F12+'03'!F12+'06'!F12+'07'!F12+'08'!F12+'09'!F12+'20'!F12+'30'!F12,-3)</f>
        <v>79110000</v>
      </c>
      <c r="G12" s="2">
        <f>ROUND('01'!G12+'03'!G12+'06'!G12+'07'!G12+'08'!G12+'09'!G12+'20'!G12+'30'!G12,-3)</f>
        <v>0</v>
      </c>
      <c r="H12" s="2">
        <f>ROUND('01'!H12+'03'!H12+'06'!H12+'07'!H12+'08'!H12+'09'!H12+'20'!H12+'30'!H12,-3)</f>
        <v>0</v>
      </c>
      <c r="I12" s="2">
        <f>ROUND('01'!I12+'03'!I12+'06'!I12+'07'!I12+'08'!I12+'09'!I12+'20'!I12+'30'!I12,-3)</f>
        <v>0</v>
      </c>
      <c r="J12" s="2">
        <f>ROUND('01'!J12+'03'!J12+'06'!J12+'07'!J12+'08'!J12+'09'!J12+'20'!J12+'30'!J12,-3)</f>
        <v>0</v>
      </c>
      <c r="K12" s="2">
        <f>ROUND('01'!K12+'03'!K12+'06'!K12+'07'!K12+'08'!K12+'09'!K12+'20'!K12+'30'!K12,-3)</f>
        <v>0</v>
      </c>
    </row>
    <row r="13" spans="1:11" ht="18" customHeight="1" x14ac:dyDescent="0.15">
      <c r="A13" s="3" t="s">
        <v>21</v>
      </c>
      <c r="B13" s="2">
        <f>ROUND('01'!B13+'03'!B13+'06'!B13+'07'!B13+'08'!B13+'09'!B13+'20'!B13+'30'!B13,-3)</f>
        <v>6824715000</v>
      </c>
      <c r="C13" s="13">
        <f>ROUND('01'!C13+'03'!C13+'06'!C13+'07'!C13+'08'!C13+'09'!C13+'20'!C13+'30'!C13,-3)</f>
        <v>701419000</v>
      </c>
      <c r="D13" s="2">
        <f>ROUND('01'!D13+'03'!D13+'06'!D13+'07'!D13+'08'!D13+'09'!D13+'20'!D13+'30'!D13,-3)</f>
        <v>3915293000</v>
      </c>
      <c r="E13" s="2">
        <f>ROUND('01'!E13+'03'!E13+'06'!E13+'07'!E13+'08'!E13+'09'!E13+'20'!E13+'30'!E13,-3)</f>
        <v>383590000</v>
      </c>
      <c r="F13" s="2">
        <f>ROUND('01'!F13+'03'!F13+'06'!F13+'07'!F13+'08'!F13+'09'!F13+'20'!F13+'30'!F13,-3)</f>
        <v>1470001000</v>
      </c>
      <c r="G13" s="2">
        <f>ROUND('01'!G13+'03'!G13+'06'!G13+'07'!G13+'08'!G13+'09'!G13+'20'!G13+'30'!G13,-3)</f>
        <v>1055831000</v>
      </c>
      <c r="H13" s="2">
        <f>ROUND('01'!H13+'03'!H13+'06'!H13+'07'!H13+'08'!H13+'09'!H13+'20'!H13+'30'!H13,-3)</f>
        <v>0</v>
      </c>
      <c r="I13" s="2">
        <f>ROUND('01'!I13+'03'!I13+'06'!I13+'07'!I13+'08'!I13+'09'!I13+'20'!I13+'30'!I13,-3)</f>
        <v>0</v>
      </c>
      <c r="J13" s="2">
        <f>ROUND('01'!J13+'03'!J13+'06'!J13+'07'!J13+'08'!J13+'09'!J13+'20'!J13+'30'!J13,-3)</f>
        <v>0</v>
      </c>
      <c r="K13" s="2">
        <f>ROUND('01'!K13+'03'!K13+'06'!K13+'07'!K13+'08'!K13+'09'!K13+'20'!K13+'30'!K13,-3)</f>
        <v>0</v>
      </c>
    </row>
    <row r="14" spans="1:11" ht="18" customHeight="1" x14ac:dyDescent="0.15">
      <c r="A14" s="3" t="s">
        <v>22</v>
      </c>
      <c r="B14" s="2">
        <f>ROUND('01'!B14+'03'!B14+'06'!B14+'07'!B14+'08'!B14+'09'!B14+'20'!B14+'30'!B14,-3)</f>
        <v>0</v>
      </c>
      <c r="C14" s="13">
        <f>ROUND('01'!C14+'03'!C14+'06'!C14+'07'!C14+'08'!C14+'09'!C14+'20'!C14+'30'!C14,-3)</f>
        <v>0</v>
      </c>
      <c r="D14" s="2">
        <f>ROUND('01'!D14+'03'!D14+'06'!D14+'07'!D14+'08'!D14+'09'!D14+'20'!D14+'30'!D14,-3)</f>
        <v>0</v>
      </c>
      <c r="E14" s="2">
        <f>ROUND('01'!E14+'03'!E14+'06'!E14+'07'!E14+'08'!E14+'09'!E14+'20'!E14+'30'!E14,-3)</f>
        <v>0</v>
      </c>
      <c r="F14" s="2">
        <f>ROUND('01'!F14+'03'!F14+'06'!F14+'07'!F14+'08'!F14+'09'!F14+'20'!F14+'30'!F14,-3)</f>
        <v>0</v>
      </c>
      <c r="G14" s="2">
        <f>ROUND('01'!G14+'03'!G14+'06'!G14+'07'!G14+'08'!G14+'09'!G14+'20'!G14+'30'!G14,-3)</f>
        <v>0</v>
      </c>
      <c r="H14" s="2">
        <f>ROUND('01'!H14+'03'!H14+'06'!H14+'07'!H14+'08'!H14+'09'!H14+'20'!H14+'30'!H14,-3)</f>
        <v>0</v>
      </c>
      <c r="I14" s="2">
        <f>ROUND('01'!I14+'03'!I14+'06'!I14+'07'!I14+'08'!I14+'09'!I14+'20'!I14+'30'!I14,-3)</f>
        <v>0</v>
      </c>
      <c r="J14" s="2">
        <f>ROUND('01'!J14+'03'!J14+'06'!J14+'07'!J14+'08'!J14+'09'!J14+'20'!J14+'30'!J14,-3)</f>
        <v>0</v>
      </c>
      <c r="K14" s="2">
        <f>ROUND('01'!K14+'03'!K14+'06'!K14+'07'!K14+'08'!K14+'09'!K14+'20'!K14+'30'!K14,-3)</f>
        <v>0</v>
      </c>
    </row>
    <row r="15" spans="1:11" ht="18" customHeight="1" x14ac:dyDescent="0.15">
      <c r="A15" s="3" t="s">
        <v>23</v>
      </c>
      <c r="B15" s="2">
        <f>ROUND('01'!B15+'03'!B15+'06'!B15+'07'!B15+'08'!B15+'09'!B15+'20'!B15+'30'!B15,-3)</f>
        <v>2209394000</v>
      </c>
      <c r="C15" s="13">
        <f>ROUND('01'!C15+'03'!C15+'06'!C15+'07'!C15+'08'!C15+'09'!C15+'20'!C15+'30'!C15,-3)</f>
        <v>157294000</v>
      </c>
      <c r="D15" s="2">
        <f>ROUND('01'!D15+'03'!D15+'06'!D15+'07'!D15+'08'!D15+'09'!D15+'20'!D15+'30'!D15,-3)</f>
        <v>1984136000</v>
      </c>
      <c r="E15" s="2">
        <f>ROUND('01'!E15+'03'!E15+'06'!E15+'07'!E15+'08'!E15+'09'!E15+'20'!E15+'30'!E15,-3)</f>
        <v>204980000</v>
      </c>
      <c r="F15" s="2">
        <f>ROUND('01'!F15+'03'!F15+'06'!F15+'07'!F15+'08'!F15+'09'!F15+'20'!F15+'30'!F15,-3)</f>
        <v>20278000</v>
      </c>
      <c r="G15" s="2">
        <f>ROUND('01'!G15+'03'!G15+'06'!G15+'07'!G15+'08'!G15+'09'!G15+'20'!G15+'30'!G15,-3)</f>
        <v>0</v>
      </c>
      <c r="H15" s="2">
        <f>ROUND('01'!H15+'03'!H15+'06'!H15+'07'!H15+'08'!H15+'09'!H15+'20'!H15+'30'!H15,-3)</f>
        <v>0</v>
      </c>
      <c r="I15" s="2">
        <f>ROUND('01'!I15+'03'!I15+'06'!I15+'07'!I15+'08'!I15+'09'!I15+'20'!I15+'30'!I15,-3)</f>
        <v>0</v>
      </c>
      <c r="J15" s="2">
        <f>ROUND('01'!J15+'03'!J15+'06'!J15+'07'!J15+'08'!J15+'09'!J15+'20'!J15+'30'!J15,-3)</f>
        <v>0</v>
      </c>
      <c r="K15" s="2">
        <f>ROUND('01'!K15+'03'!K15+'06'!K15+'07'!K15+'08'!K15+'09'!K15+'20'!K15+'30'!K15,-3)</f>
        <v>0</v>
      </c>
    </row>
    <row r="16" spans="1:11" ht="18" customHeight="1" x14ac:dyDescent="0.15">
      <c r="A16" s="3" t="s">
        <v>24</v>
      </c>
      <c r="B16" s="2">
        <f>ROUND('01'!B16+'03'!B16+'06'!B16+'07'!B16+'08'!B16+'09'!B16+'20'!B16+'30'!B16,-3)</f>
        <v>22368000</v>
      </c>
      <c r="C16" s="13">
        <f>ROUND('01'!C16+'03'!C16+'06'!C16+'07'!C16+'08'!C16+'09'!C16+'20'!C16+'30'!C16,-3)</f>
        <v>5431000</v>
      </c>
      <c r="D16" s="2">
        <f>ROUND('01'!D16+'03'!D16+'06'!D16+'07'!D16+'08'!D16+'09'!D16+'20'!D16+'30'!D16,-3)</f>
        <v>15095000</v>
      </c>
      <c r="E16" s="2">
        <f>ROUND('01'!E16+'03'!E16+'06'!E16+'07'!E16+'08'!E16+'09'!E16+'20'!E16+'30'!E16,-3)</f>
        <v>0</v>
      </c>
      <c r="F16" s="2">
        <f>ROUND('01'!F16+'03'!F16+'06'!F16+'07'!F16+'08'!F16+'09'!F16+'20'!F16+'30'!F16,-3)</f>
        <v>0</v>
      </c>
      <c r="G16" s="2">
        <f>ROUND('01'!G16+'03'!G16+'06'!G16+'07'!G16+'08'!G16+'09'!G16+'20'!G16+'30'!G16,-3)</f>
        <v>7274000</v>
      </c>
      <c r="H16" s="2">
        <f>ROUND('01'!H16+'03'!H16+'06'!H16+'07'!H16+'08'!H16+'09'!H16+'20'!H16+'30'!H16,-3)</f>
        <v>0</v>
      </c>
      <c r="I16" s="2">
        <f>ROUND('01'!I16+'03'!I16+'06'!I16+'07'!I16+'08'!I16+'09'!I16+'20'!I16+'30'!I16,-3)</f>
        <v>0</v>
      </c>
      <c r="J16" s="2">
        <f>ROUND('01'!J16+'03'!J16+'06'!J16+'07'!J16+'08'!J16+'09'!J16+'20'!J16+'30'!J16,-3)</f>
        <v>0</v>
      </c>
      <c r="K16" s="2">
        <f>ROUND('01'!K16+'03'!K16+'06'!K16+'07'!K16+'08'!K16+'09'!K16+'20'!K16+'30'!K16,-3)</f>
        <v>0</v>
      </c>
    </row>
    <row r="17" spans="1:11" ht="18" customHeight="1" x14ac:dyDescent="0.15">
      <c r="A17" s="3" t="s">
        <v>25</v>
      </c>
      <c r="B17" s="2">
        <f>ROUND('01'!B17+'03'!B17+'06'!B17+'07'!B17+'08'!B17+'09'!B17+'20'!B17+'30'!B17,-3)</f>
        <v>0</v>
      </c>
      <c r="C17" s="13">
        <f>ROUND('01'!C17+'03'!C17+'06'!C17+'07'!C17+'08'!C17+'09'!C17+'20'!C17+'30'!C17,-3)</f>
        <v>0</v>
      </c>
      <c r="D17" s="2">
        <f>ROUND('01'!D17+'03'!D17+'06'!D17+'07'!D17+'08'!D17+'09'!D17+'20'!D17+'30'!D17,-3)</f>
        <v>0</v>
      </c>
      <c r="E17" s="2">
        <f>ROUND('01'!E17+'03'!E17+'06'!E17+'07'!E17+'08'!E17+'09'!E17+'20'!E17+'30'!E17,-3)</f>
        <v>0</v>
      </c>
      <c r="F17" s="2">
        <f>ROUND('01'!F17+'03'!F17+'06'!F17+'07'!F17+'08'!F17+'09'!F17+'20'!F17+'30'!F17,-3)</f>
        <v>0</v>
      </c>
      <c r="G17" s="2">
        <f>ROUND('01'!G17+'03'!G17+'06'!G17+'07'!G17+'08'!G17+'09'!G17+'20'!G17+'30'!G17,-3)</f>
        <v>0</v>
      </c>
      <c r="H17" s="2">
        <f>ROUND('01'!H17+'03'!H17+'06'!H17+'07'!H17+'08'!H17+'09'!H17+'20'!H17+'30'!H17,-3)</f>
        <v>0</v>
      </c>
      <c r="I17" s="2">
        <f>ROUND('01'!I17+'03'!I17+'06'!I17+'07'!I17+'08'!I17+'09'!I17+'20'!I17+'30'!I17,-3)</f>
        <v>0</v>
      </c>
      <c r="J17" s="2">
        <f>ROUND('01'!J17+'03'!J17+'06'!J17+'07'!J17+'08'!J17+'09'!J17+'20'!J17+'30'!J17,-3)</f>
        <v>0</v>
      </c>
      <c r="K17" s="2">
        <f>ROUND('01'!K17+'03'!K17+'06'!K17+'07'!K17+'08'!K17+'09'!K17+'20'!K17+'30'!K17,-3)</f>
        <v>0</v>
      </c>
    </row>
    <row r="18" spans="1:11" ht="18" customHeight="1" x14ac:dyDescent="0.15">
      <c r="A18" s="3" t="s">
        <v>21</v>
      </c>
      <c r="B18" s="2">
        <f>ROUND('01'!B18+'03'!B18+'06'!B18+'07'!B18+'08'!B18+'09'!B18+'20'!B18+'30'!B18,-3)</f>
        <v>458889000</v>
      </c>
      <c r="C18" s="13">
        <f>ROUND('01'!C18+'03'!C18+'06'!C18+'07'!C18+'08'!C18+'09'!C18+'20'!C18+'30'!C18,-3)</f>
        <v>38627000</v>
      </c>
      <c r="D18" s="2">
        <f>ROUND('01'!D18+'03'!D18+'06'!D18+'07'!D18+'08'!D18+'09'!D18+'20'!D18+'30'!D18,-3)</f>
        <v>280909000</v>
      </c>
      <c r="E18" s="2">
        <f>ROUND('01'!E18+'03'!E18+'06'!E18+'07'!E18+'08'!E18+'09'!E18+'20'!E18+'30'!E18,-3)</f>
        <v>0</v>
      </c>
      <c r="F18" s="2">
        <f>ROUND('01'!F18+'03'!F18+'06'!F18+'07'!F18+'08'!F18+'09'!F18+'20'!F18+'30'!F18,-3)</f>
        <v>0</v>
      </c>
      <c r="G18" s="2">
        <f>ROUND('01'!G18+'03'!G18+'06'!G18+'07'!G18+'08'!G18+'09'!G18+'20'!G18+'30'!G18,-3)</f>
        <v>177980000</v>
      </c>
      <c r="H18" s="2">
        <f>ROUND('01'!H18+'03'!H18+'06'!H18+'07'!H18+'08'!H18+'09'!H18+'20'!H18+'30'!H18,-3)</f>
        <v>0</v>
      </c>
      <c r="I18" s="2">
        <f>ROUND('01'!I18+'03'!I18+'06'!I18+'07'!I18+'08'!I18+'09'!I18+'20'!I18+'30'!I18,-3)</f>
        <v>0</v>
      </c>
      <c r="J18" s="2">
        <f>ROUND('01'!J18+'03'!J18+'06'!J18+'07'!J18+'08'!J18+'09'!J18+'20'!J18+'30'!J18,-3)</f>
        <v>0</v>
      </c>
      <c r="K18" s="2">
        <f>ROUND('01'!K18+'03'!K18+'06'!K18+'07'!K18+'08'!K18+'09'!K18+'20'!K18+'30'!K18,-3)</f>
        <v>0</v>
      </c>
    </row>
    <row r="19" spans="1:11" ht="18" customHeight="1" x14ac:dyDescent="0.15">
      <c r="A19" s="9" t="s">
        <v>26</v>
      </c>
      <c r="B19" s="2">
        <f>SUM(B8:B18)</f>
        <v>10155039000</v>
      </c>
      <c r="C19" s="13">
        <f>SUM(C8:C18)</f>
        <v>1029323000</v>
      </c>
      <c r="D19" s="2">
        <f>SUM(D8:D18)</f>
        <v>6553589000</v>
      </c>
      <c r="E19" s="2">
        <f>SUM(E8:E18)</f>
        <v>671473000</v>
      </c>
      <c r="F19" s="2">
        <f>SUM(F8:F18)</f>
        <v>1682441000</v>
      </c>
      <c r="G19" s="2">
        <f t="shared" ref="G19:K19" si="0">SUM(G8:G18)</f>
        <v>1247538000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8332822000+970608000</f>
        <v>9303430000</v>
      </c>
      <c r="C22" s="12">
        <v>970608000</v>
      </c>
    </row>
    <row r="24" spans="1:11" x14ac:dyDescent="0.15">
      <c r="B24" s="12">
        <f>B22-B19</f>
        <v>-851609000</v>
      </c>
      <c r="C24" s="12">
        <f>C22-C19</f>
        <v>-58715000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B8" sqref="B8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12">
        <f>'01'!B8+'03'!B8+'06'!B8+'07'!B8+'08'!B8+'09'!B8+'20'!B8</f>
        <v>233411482</v>
      </c>
      <c r="C8" s="13">
        <f>'01'!C8+'03'!C8+'06'!C8+'07'!C8+'08'!C8+'09'!C8+'20'!C8</f>
        <v>14221479</v>
      </c>
      <c r="D8" s="2">
        <f>'01'!D8+'03'!D8+'06'!D8+'07'!D8+'08'!D8+'09'!D8+'20'!D8</f>
        <v>229295884</v>
      </c>
      <c r="E8" s="2">
        <f>'01'!E8+'03'!E8+'06'!E8+'07'!E8+'08'!E8+'09'!E8+'20'!E8</f>
        <v>0</v>
      </c>
      <c r="F8" s="2">
        <f>'01'!F8+'03'!F8+'06'!F8+'07'!F8+'08'!F8+'09'!F8+'20'!F8</f>
        <v>0</v>
      </c>
      <c r="G8" s="2">
        <f>'01'!G8+'03'!G8+'06'!G8+'07'!G8+'08'!G8+'09'!G8+'20'!G8</f>
        <v>4115598</v>
      </c>
      <c r="H8" s="2">
        <f>'01'!H8+'03'!H8+'06'!H8+'07'!H8+'08'!H8+'09'!H8+'20'!H8</f>
        <v>0</v>
      </c>
      <c r="I8" s="2">
        <f>'01'!I8+'03'!I8+'06'!I8+'07'!I8+'08'!I8+'09'!I8+'20'!I8</f>
        <v>0</v>
      </c>
      <c r="J8" s="2">
        <f>'01'!J8+'03'!J8+'06'!J8+'07'!J8+'08'!J8+'09'!J8+'20'!J8</f>
        <v>0</v>
      </c>
      <c r="K8" s="2">
        <f>'01'!K8+'03'!K8+'06'!K8+'07'!K8+'08'!K8+'09'!K8+'20'!K8</f>
        <v>0</v>
      </c>
    </row>
    <row r="9" spans="1:11" ht="18" customHeight="1" x14ac:dyDescent="0.15">
      <c r="A9" s="3" t="s">
        <v>17</v>
      </c>
      <c r="B9" s="2">
        <f>'01'!B9+'03'!B9+'06'!B9+'07'!B9+'08'!B9+'09'!B9+'20'!B9</f>
        <v>2336715</v>
      </c>
      <c r="C9" s="13">
        <f>'01'!C9+'03'!C9+'06'!C9+'07'!C9+'08'!C9+'09'!C9+'20'!C9</f>
        <v>554976</v>
      </c>
      <c r="D9" s="2">
        <f>'01'!D9+'03'!D9+'06'!D9+'07'!D9+'08'!D9+'09'!D9+'20'!D9</f>
        <v>0</v>
      </c>
      <c r="E9" s="2">
        <f>'01'!E9+'03'!E9+'06'!E9+'07'!E9+'08'!E9+'09'!E9+'20'!E9</f>
        <v>0</v>
      </c>
      <c r="F9" s="2">
        <f>'01'!F9+'03'!F9+'06'!F9+'07'!F9+'08'!F9+'09'!F9+'20'!F9</f>
        <v>0</v>
      </c>
      <c r="G9" s="2">
        <f>'01'!G9+'03'!G9+'06'!G9+'07'!G9+'08'!G9+'09'!G9+'20'!G9</f>
        <v>2336715</v>
      </c>
      <c r="H9" s="2">
        <f>'01'!H9+'03'!H9+'06'!H9+'07'!H9+'08'!H9+'09'!H9+'20'!H9</f>
        <v>0</v>
      </c>
      <c r="I9" s="2">
        <f>'01'!I9+'03'!I9+'06'!I9+'07'!I9+'08'!I9+'09'!I9+'20'!I9</f>
        <v>0</v>
      </c>
      <c r="J9" s="2">
        <f>'01'!J9+'03'!J9+'06'!J9+'07'!J9+'08'!J9+'09'!J9+'20'!J9</f>
        <v>0</v>
      </c>
      <c r="K9" s="2">
        <f>'01'!K9+'03'!K9+'06'!K9+'07'!K9+'08'!K9+'09'!K9+'20'!K9</f>
        <v>0</v>
      </c>
    </row>
    <row r="10" spans="1:11" ht="18" customHeight="1" x14ac:dyDescent="0.15">
      <c r="A10" s="3" t="s">
        <v>18</v>
      </c>
      <c r="B10" s="2">
        <f>'01'!B10+'03'!B10+'06'!B10+'07'!B10+'08'!B10+'09'!B10+'20'!B10</f>
        <v>30698933</v>
      </c>
      <c r="C10" s="13">
        <f>'01'!C10+'03'!C10+'06'!C10+'07'!C10+'08'!C10+'09'!C10+'20'!C10</f>
        <v>809993</v>
      </c>
      <c r="D10" s="2">
        <f>'01'!D10+'03'!D10+'06'!D10+'07'!D10+'08'!D10+'09'!D10+'20'!D10</f>
        <v>30698933</v>
      </c>
      <c r="E10" s="2">
        <f>'01'!E10+'03'!E10+'06'!E10+'07'!E10+'08'!E10+'09'!E10+'20'!E10</f>
        <v>0</v>
      </c>
      <c r="F10" s="2">
        <f>'01'!F10+'03'!F10+'06'!F10+'07'!F10+'08'!F10+'09'!F10+'20'!F10</f>
        <v>0</v>
      </c>
      <c r="G10" s="2">
        <f>'01'!G10+'03'!G10+'06'!G10+'07'!G10+'08'!G10+'09'!G10+'20'!G10</f>
        <v>0</v>
      </c>
      <c r="H10" s="2">
        <f>'01'!H10+'03'!H10+'06'!H10+'07'!H10+'08'!H10+'09'!H10+'20'!H10</f>
        <v>0</v>
      </c>
      <c r="I10" s="2">
        <f>'01'!I10+'03'!I10+'06'!I10+'07'!I10+'08'!I10+'09'!I10+'20'!I10</f>
        <v>0</v>
      </c>
      <c r="J10" s="2">
        <f>'01'!J10+'03'!J10+'06'!J10+'07'!J10+'08'!J10+'09'!J10+'20'!J10</f>
        <v>0</v>
      </c>
      <c r="K10" s="2">
        <f>'01'!K10+'03'!K10+'06'!K10+'07'!K10+'08'!K10+'09'!K10+'20'!K10</f>
        <v>0</v>
      </c>
    </row>
    <row r="11" spans="1:11" ht="18" customHeight="1" x14ac:dyDescent="0.15">
      <c r="A11" s="3" t="s">
        <v>19</v>
      </c>
      <c r="B11" s="2">
        <f>'01'!B11+'03'!B11+'06'!B11+'07'!B11+'08'!B11+'09'!B11+'20'!B11</f>
        <v>206695204</v>
      </c>
      <c r="C11" s="13">
        <f>'01'!C11+'03'!C11+'06'!C11+'07'!C11+'08'!C11+'09'!C11+'20'!C11</f>
        <v>96263239</v>
      </c>
      <c r="D11" s="2">
        <f>'01'!D11+'03'!D11+'06'!D11+'07'!D11+'08'!D11+'09'!D11+'20'!D11</f>
        <v>93643204</v>
      </c>
      <c r="E11" s="2">
        <f>'01'!E11+'03'!E11+'06'!E11+'07'!E11+'08'!E11+'09'!E11+'20'!E11</f>
        <v>0</v>
      </c>
      <c r="F11" s="2">
        <f>'01'!F11+'03'!F11+'06'!F11+'07'!F11+'08'!F11+'09'!F11+'20'!F11</f>
        <v>113052000</v>
      </c>
      <c r="G11" s="2">
        <f>'01'!G11+'03'!G11+'06'!G11+'07'!G11+'08'!G11+'09'!G11+'20'!G11</f>
        <v>0</v>
      </c>
      <c r="H11" s="2">
        <f>'01'!H11+'03'!H11+'06'!H11+'07'!H11+'08'!H11+'09'!H11+'20'!H11</f>
        <v>0</v>
      </c>
      <c r="I11" s="2">
        <f>'01'!I11+'03'!I11+'06'!I11+'07'!I11+'08'!I11+'09'!I11+'20'!I11</f>
        <v>0</v>
      </c>
      <c r="J11" s="2">
        <f>'01'!J11+'03'!J11+'06'!J11+'07'!J11+'08'!J11+'09'!J11+'20'!J11</f>
        <v>0</v>
      </c>
      <c r="K11" s="2">
        <f>'01'!K11+'03'!K11+'06'!K11+'07'!K11+'08'!K11+'09'!K11+'20'!K11</f>
        <v>0</v>
      </c>
    </row>
    <row r="12" spans="1:11" ht="18" customHeight="1" x14ac:dyDescent="0.15">
      <c r="A12" s="3" t="s">
        <v>20</v>
      </c>
      <c r="B12" s="2">
        <f>'01'!B12+'03'!B12+'06'!B12+'07'!B12+'08'!B12+'09'!B12+'20'!B12</f>
        <v>166531425</v>
      </c>
      <c r="C12" s="13">
        <f>'01'!C12+'03'!C12+'06'!C12+'07'!C12+'08'!C12+'09'!C12+'20'!C12</f>
        <v>14702572</v>
      </c>
      <c r="D12" s="2">
        <f>'01'!D12+'03'!D12+'06'!D12+'07'!D12+'08'!D12+'09'!D12+'20'!D12</f>
        <v>4517959</v>
      </c>
      <c r="E12" s="2">
        <f>'01'!E12+'03'!E12+'06'!E12+'07'!E12+'08'!E12+'09'!E12+'20'!E12</f>
        <v>82903466</v>
      </c>
      <c r="F12" s="2">
        <f>'01'!F12+'03'!F12+'06'!F12+'07'!F12+'08'!F12+'09'!F12+'20'!F12</f>
        <v>79110000</v>
      </c>
      <c r="G12" s="2">
        <f>'01'!G12+'03'!G12+'06'!G12+'07'!G12+'08'!G12+'09'!G12+'20'!G12</f>
        <v>0</v>
      </c>
      <c r="H12" s="2">
        <f>'01'!H12+'03'!H12+'06'!H12+'07'!H12+'08'!H12+'09'!H12+'20'!H12</f>
        <v>0</v>
      </c>
      <c r="I12" s="2">
        <f>'01'!I12+'03'!I12+'06'!I12+'07'!I12+'08'!I12+'09'!I12+'20'!I12</f>
        <v>0</v>
      </c>
      <c r="J12" s="2">
        <f>'01'!J12+'03'!J12+'06'!J12+'07'!J12+'08'!J12+'09'!J12+'20'!J12</f>
        <v>0</v>
      </c>
      <c r="K12" s="2">
        <f>'01'!K12+'03'!K12+'06'!K12+'07'!K12+'08'!K12+'09'!K12+'20'!K12</f>
        <v>0</v>
      </c>
    </row>
    <row r="13" spans="1:11" ht="18" customHeight="1" x14ac:dyDescent="0.15">
      <c r="A13" s="3" t="s">
        <v>21</v>
      </c>
      <c r="B13" s="2">
        <f>'01'!B13+'03'!B13+'06'!B13+'07'!B13+'08'!B13+'09'!B13+'20'!B13</f>
        <v>5993105112</v>
      </c>
      <c r="C13" s="13">
        <f>'01'!C13+'03'!C13+'06'!C13+'07'!C13+'08'!C13+'09'!C13+'20'!C13</f>
        <v>642704129</v>
      </c>
      <c r="D13" s="2">
        <f>'01'!D13+'03'!D13+'06'!D13+'07'!D13+'08'!D13+'09'!D13+'20'!D13</f>
        <v>3451508645</v>
      </c>
      <c r="E13" s="2">
        <f>'01'!E13+'03'!E13+'06'!E13+'07'!E13+'08'!E13+'09'!E13+'20'!E13</f>
        <v>15764844</v>
      </c>
      <c r="F13" s="2">
        <f>'01'!F13+'03'!F13+'06'!F13+'07'!F13+'08'!F13+'09'!F13+'20'!F13</f>
        <v>1470001000</v>
      </c>
      <c r="G13" s="2">
        <f>'01'!G13+'03'!G13+'06'!G13+'07'!G13+'08'!G13+'09'!G13+'20'!G13</f>
        <v>1055830623</v>
      </c>
      <c r="H13" s="2">
        <f>'01'!H13+'03'!H13+'06'!H13+'07'!H13+'08'!H13+'09'!H13+'20'!H13</f>
        <v>0</v>
      </c>
      <c r="I13" s="2">
        <f>'01'!I13+'03'!I13+'06'!I13+'07'!I13+'08'!I13+'09'!I13+'20'!I13</f>
        <v>0</v>
      </c>
      <c r="J13" s="2">
        <f>'01'!J13+'03'!J13+'06'!J13+'07'!J13+'08'!J13+'09'!J13+'20'!J13</f>
        <v>0</v>
      </c>
      <c r="K13" s="2">
        <f>'01'!K13+'03'!K13+'06'!K13+'07'!K13+'08'!K13+'09'!K13+'20'!K13</f>
        <v>0</v>
      </c>
    </row>
    <row r="14" spans="1:11" ht="18" customHeight="1" x14ac:dyDescent="0.15">
      <c r="A14" s="3" t="s">
        <v>22</v>
      </c>
      <c r="B14" s="2">
        <f>'01'!B14+'03'!B14+'06'!B14+'07'!B14+'08'!B14+'09'!B14+'20'!B14</f>
        <v>0</v>
      </c>
      <c r="C14" s="13">
        <f>'01'!C14+'03'!C14+'06'!C14+'07'!C14+'08'!C14+'09'!C14+'20'!C14</f>
        <v>0</v>
      </c>
      <c r="D14" s="2">
        <f>'01'!D14+'03'!D14+'06'!D14+'07'!D14+'08'!D14+'09'!D14+'20'!D14</f>
        <v>0</v>
      </c>
      <c r="E14" s="2">
        <f>'01'!E14+'03'!E14+'06'!E14+'07'!E14+'08'!E14+'09'!E14+'20'!E14</f>
        <v>0</v>
      </c>
      <c r="F14" s="2">
        <f>'01'!F14+'03'!F14+'06'!F14+'07'!F14+'08'!F14+'09'!F14+'20'!F14</f>
        <v>0</v>
      </c>
      <c r="G14" s="2">
        <f>'01'!G14+'03'!G14+'06'!G14+'07'!G14+'08'!G14+'09'!G14+'20'!G14</f>
        <v>0</v>
      </c>
      <c r="H14" s="2">
        <f>'01'!H14+'03'!H14+'06'!H14+'07'!H14+'08'!H14+'09'!H14+'20'!H14</f>
        <v>0</v>
      </c>
      <c r="I14" s="2">
        <f>'01'!I14+'03'!I14+'06'!I14+'07'!I14+'08'!I14+'09'!I14+'20'!I14</f>
        <v>0</v>
      </c>
      <c r="J14" s="2">
        <f>'01'!J14+'03'!J14+'06'!J14+'07'!J14+'08'!J14+'09'!J14+'20'!J14</f>
        <v>0</v>
      </c>
      <c r="K14" s="2">
        <f>'01'!K14+'03'!K14+'06'!K14+'07'!K14+'08'!K14+'09'!K14+'20'!K14</f>
        <v>0</v>
      </c>
    </row>
    <row r="15" spans="1:11" ht="18" customHeight="1" x14ac:dyDescent="0.15">
      <c r="A15" s="3" t="s">
        <v>23</v>
      </c>
      <c r="B15" s="2">
        <f>'01'!B15+'03'!B15+'06'!B15+'07'!B15+'08'!B15+'09'!B15+'20'!B15</f>
        <v>2209393740</v>
      </c>
      <c r="C15" s="13">
        <f>'01'!C15+'03'!C15+'06'!C15+'07'!C15+'08'!C15+'09'!C15+'20'!C15</f>
        <v>157293820</v>
      </c>
      <c r="D15" s="2">
        <f>'01'!D15+'03'!D15+'06'!D15+'07'!D15+'08'!D15+'09'!D15+'20'!D15</f>
        <v>1984135960</v>
      </c>
      <c r="E15" s="2">
        <f>'01'!E15+'03'!E15+'06'!E15+'07'!E15+'08'!E15+'09'!E15+'20'!E15</f>
        <v>204980226</v>
      </c>
      <c r="F15" s="2">
        <f>'01'!F15+'03'!F15+'06'!F15+'07'!F15+'08'!F15+'09'!F15+'20'!F15</f>
        <v>20277554</v>
      </c>
      <c r="G15" s="2">
        <f>'01'!G15+'03'!G15+'06'!G15+'07'!G15+'08'!G15+'09'!G15+'20'!G15</f>
        <v>0</v>
      </c>
      <c r="H15" s="2">
        <f>'01'!H15+'03'!H15+'06'!H15+'07'!H15+'08'!H15+'09'!H15+'20'!H15</f>
        <v>0</v>
      </c>
      <c r="I15" s="2">
        <f>'01'!I15+'03'!I15+'06'!I15+'07'!I15+'08'!I15+'09'!I15+'20'!I15</f>
        <v>0</v>
      </c>
      <c r="J15" s="2">
        <f>'01'!J15+'03'!J15+'06'!J15+'07'!J15+'08'!J15+'09'!J15+'20'!J15</f>
        <v>0</v>
      </c>
      <c r="K15" s="2">
        <f>'01'!K15+'03'!K15+'06'!K15+'07'!K15+'08'!K15+'09'!K15+'20'!K15</f>
        <v>0</v>
      </c>
    </row>
    <row r="16" spans="1:11" ht="18" customHeight="1" x14ac:dyDescent="0.15">
      <c r="A16" s="3" t="s">
        <v>24</v>
      </c>
      <c r="B16" s="2">
        <f>'01'!B16+'03'!B16+'06'!B16+'07'!B16+'08'!B16+'09'!B16+'20'!B16</f>
        <v>22368351</v>
      </c>
      <c r="C16" s="13">
        <f>'01'!C16+'03'!C16+'06'!C16+'07'!C16+'08'!C16+'09'!C16+'20'!C16</f>
        <v>5431185</v>
      </c>
      <c r="D16" s="2">
        <f>'01'!D16+'03'!D16+'06'!D16+'07'!D16+'08'!D16+'09'!D16+'20'!D16</f>
        <v>15094694</v>
      </c>
      <c r="E16" s="2">
        <f>'01'!E16+'03'!E16+'06'!E16+'07'!E16+'08'!E16+'09'!E16+'20'!E16</f>
        <v>0</v>
      </c>
      <c r="F16" s="2">
        <f>'01'!F16+'03'!F16+'06'!F16+'07'!F16+'08'!F16+'09'!F16+'20'!F16</f>
        <v>0</v>
      </c>
      <c r="G16" s="2">
        <f>'01'!G16+'03'!G16+'06'!G16+'07'!G16+'08'!G16+'09'!G16+'20'!G16</f>
        <v>7273657</v>
      </c>
      <c r="H16" s="2">
        <f>'01'!H16+'03'!H16+'06'!H16+'07'!H16+'08'!H16+'09'!H16+'20'!H16</f>
        <v>0</v>
      </c>
      <c r="I16" s="2">
        <f>'01'!I16+'03'!I16+'06'!I16+'07'!I16+'08'!I16+'09'!I16+'20'!I16</f>
        <v>0</v>
      </c>
      <c r="J16" s="2">
        <f>'01'!J16+'03'!J16+'06'!J16+'07'!J16+'08'!J16+'09'!J16+'20'!J16</f>
        <v>0</v>
      </c>
      <c r="K16" s="2">
        <f>'01'!K16+'03'!K16+'06'!K16+'07'!K16+'08'!K16+'09'!K16+'20'!K16</f>
        <v>0</v>
      </c>
    </row>
    <row r="17" spans="1:11" ht="18" customHeight="1" x14ac:dyDescent="0.15">
      <c r="A17" s="3" t="s">
        <v>25</v>
      </c>
      <c r="B17" s="2">
        <f>'01'!B17+'03'!B17+'06'!B17+'07'!B17+'08'!B17+'09'!B17+'20'!B17</f>
        <v>0</v>
      </c>
      <c r="C17" s="13">
        <f>'01'!C17+'03'!C17+'06'!C17+'07'!C17+'08'!C17+'09'!C17+'20'!C17</f>
        <v>0</v>
      </c>
      <c r="D17" s="2">
        <f>'01'!D17+'03'!D17+'06'!D17+'07'!D17+'08'!D17+'09'!D17+'20'!D17</f>
        <v>0</v>
      </c>
      <c r="E17" s="2">
        <f>'01'!E17+'03'!E17+'06'!E17+'07'!E17+'08'!E17+'09'!E17+'20'!E17</f>
        <v>0</v>
      </c>
      <c r="F17" s="2">
        <f>'01'!F17+'03'!F17+'06'!F17+'07'!F17+'08'!F17+'09'!F17+'20'!F17</f>
        <v>0</v>
      </c>
      <c r="G17" s="2">
        <f>'01'!G17+'03'!G17+'06'!G17+'07'!G17+'08'!G17+'09'!G17+'20'!G17</f>
        <v>0</v>
      </c>
      <c r="H17" s="2">
        <f>'01'!H17+'03'!H17+'06'!H17+'07'!H17+'08'!H17+'09'!H17+'20'!H17</f>
        <v>0</v>
      </c>
      <c r="I17" s="2">
        <f>'01'!I17+'03'!I17+'06'!I17+'07'!I17+'08'!I17+'09'!I17+'20'!I17</f>
        <v>0</v>
      </c>
      <c r="J17" s="2">
        <f>'01'!J17+'03'!J17+'06'!J17+'07'!J17+'08'!J17+'09'!J17+'20'!J17</f>
        <v>0</v>
      </c>
      <c r="K17" s="2">
        <f>'01'!K17+'03'!K17+'06'!K17+'07'!K17+'08'!K17+'09'!K17+'20'!K17</f>
        <v>0</v>
      </c>
    </row>
    <row r="18" spans="1:11" ht="18" customHeight="1" x14ac:dyDescent="0.15">
      <c r="A18" s="3" t="s">
        <v>21</v>
      </c>
      <c r="B18" s="2">
        <f>'01'!B18+'03'!B18+'06'!B18+'07'!B18+'08'!B18+'09'!B18+'20'!B18</f>
        <v>458889023</v>
      </c>
      <c r="C18" s="13">
        <f>'01'!C18+'03'!C18+'06'!C18+'07'!C18+'08'!C18+'09'!C18+'20'!C18</f>
        <v>38626576</v>
      </c>
      <c r="D18" s="2">
        <f>'01'!D18+'03'!D18+'06'!D18+'07'!D18+'08'!D18+'09'!D18+'20'!D18</f>
        <v>280909299</v>
      </c>
      <c r="E18" s="2">
        <f>'01'!E18+'03'!E18+'06'!E18+'07'!E18+'08'!E18+'09'!E18+'20'!E18</f>
        <v>0</v>
      </c>
      <c r="F18" s="2">
        <f>'01'!F18+'03'!F18+'06'!F18+'07'!F18+'08'!F18+'09'!F18+'20'!F18</f>
        <v>0</v>
      </c>
      <c r="G18" s="2">
        <f>'01'!G18+'03'!G18+'06'!G18+'07'!G18+'08'!G18+'09'!G18+'20'!G18</f>
        <v>177979724</v>
      </c>
      <c r="H18" s="2">
        <f>'01'!H18+'03'!H18+'06'!H18+'07'!H18+'08'!H18+'09'!H18+'20'!H18</f>
        <v>0</v>
      </c>
      <c r="I18" s="2">
        <f>'01'!I18+'03'!I18+'06'!I18+'07'!I18+'08'!I18+'09'!I18+'20'!I18</f>
        <v>0</v>
      </c>
      <c r="J18" s="2">
        <f>'01'!J18+'03'!J18+'06'!J18+'07'!J18+'08'!J18+'09'!J18+'20'!J18</f>
        <v>0</v>
      </c>
      <c r="K18" s="2">
        <f>'01'!K18+'03'!K18+'06'!K18+'07'!K18+'08'!K18+'09'!K18+'20'!K18</f>
        <v>0</v>
      </c>
    </row>
    <row r="19" spans="1:11" ht="18" customHeight="1" x14ac:dyDescent="0.15">
      <c r="A19" s="9" t="s">
        <v>26</v>
      </c>
      <c r="B19" s="2">
        <f>SUM(B8:B18)</f>
        <v>9323429985</v>
      </c>
      <c r="C19" s="13">
        <f>SUM(C8:C18)</f>
        <v>970607969</v>
      </c>
      <c r="D19" s="2">
        <f>SUM(D8:D18)</f>
        <v>6089804578</v>
      </c>
      <c r="E19" s="2">
        <f>SUM(E8:E18)</f>
        <v>303648536</v>
      </c>
      <c r="F19" s="2">
        <f>SUM(F8:F18)</f>
        <v>1682440554</v>
      </c>
      <c r="G19" s="2">
        <f t="shared" ref="G19:K19" si="0">SUM(G8:G18)</f>
        <v>1247536317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8332822000+970608000</f>
        <v>9303430000</v>
      </c>
      <c r="C22" s="12">
        <v>970608000</v>
      </c>
    </row>
    <row r="24" spans="1:11" x14ac:dyDescent="0.15">
      <c r="B24" s="12">
        <f>B22-B19</f>
        <v>-19999985</v>
      </c>
      <c r="C24" s="12">
        <f>C22-C19</f>
        <v>31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B20" sqref="B20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>
        <v>233411482</v>
      </c>
      <c r="C8" s="13">
        <v>14221479</v>
      </c>
      <c r="D8" s="2">
        <v>229295884</v>
      </c>
      <c r="E8" s="2"/>
      <c r="F8" s="2"/>
      <c r="G8" s="2">
        <v>4115598</v>
      </c>
      <c r="H8" s="2"/>
      <c r="I8" s="2"/>
      <c r="J8" s="2"/>
      <c r="K8" s="2"/>
    </row>
    <row r="9" spans="1:11" ht="18" customHeight="1" x14ac:dyDescent="0.15">
      <c r="A9" s="3" t="s">
        <v>17</v>
      </c>
      <c r="B9" s="2">
        <v>2336715</v>
      </c>
      <c r="C9" s="13">
        <v>554976</v>
      </c>
      <c r="D9" s="2"/>
      <c r="E9" s="2"/>
      <c r="F9" s="2"/>
      <c r="G9" s="2">
        <v>2336715</v>
      </c>
      <c r="H9" s="2"/>
      <c r="I9" s="2"/>
      <c r="J9" s="2"/>
      <c r="K9" s="2"/>
    </row>
    <row r="10" spans="1:11" ht="18" customHeight="1" x14ac:dyDescent="0.15">
      <c r="A10" s="3" t="s">
        <v>18</v>
      </c>
      <c r="B10" s="2">
        <v>30698933</v>
      </c>
      <c r="C10" s="13">
        <v>809993</v>
      </c>
      <c r="D10" s="2">
        <v>30698933</v>
      </c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>
        <v>206695204</v>
      </c>
      <c r="C11" s="13">
        <v>96263239</v>
      </c>
      <c r="D11" s="2">
        <v>93643204</v>
      </c>
      <c r="E11" s="2"/>
      <c r="F11" s="2">
        <v>113052000</v>
      </c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>
        <v>166531425</v>
      </c>
      <c r="C12" s="13">
        <v>14702572</v>
      </c>
      <c r="D12" s="2">
        <v>4517959</v>
      </c>
      <c r="E12" s="2">
        <v>82903466</v>
      </c>
      <c r="F12" s="2">
        <v>79110000</v>
      </c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>
        <v>2131652888</v>
      </c>
      <c r="C13" s="13">
        <v>267489206</v>
      </c>
      <c r="D13" s="2">
        <v>1972600572</v>
      </c>
      <c r="E13" s="2">
        <v>1031568</v>
      </c>
      <c r="F13" s="2">
        <v>128750000</v>
      </c>
      <c r="G13" s="2">
        <v>29270748</v>
      </c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>
        <v>2209393740</v>
      </c>
      <c r="C15" s="13">
        <v>157293820</v>
      </c>
      <c r="D15" s="2">
        <v>1984135960</v>
      </c>
      <c r="E15" s="2">
        <v>204980226</v>
      </c>
      <c r="F15" s="2">
        <v>20277554</v>
      </c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>
        <v>22368351</v>
      </c>
      <c r="C16" s="13">
        <v>5431185</v>
      </c>
      <c r="D16" s="2">
        <v>15094694</v>
      </c>
      <c r="E16" s="2"/>
      <c r="F16" s="2"/>
      <c r="G16" s="2">
        <v>7273657</v>
      </c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>
        <v>31902469</v>
      </c>
      <c r="C18" s="13">
        <v>8884864</v>
      </c>
      <c r="D18" s="2">
        <v>3769727</v>
      </c>
      <c r="E18" s="2"/>
      <c r="F18" s="2"/>
      <c r="G18" s="2">
        <v>28132742</v>
      </c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5034991207</v>
      </c>
      <c r="C19" s="13">
        <f>SUM(C8:C18)</f>
        <v>565651334</v>
      </c>
      <c r="D19" s="2">
        <f t="shared" ref="D19:K19" si="0">SUM(D8:D18)</f>
        <v>4333756933</v>
      </c>
      <c r="E19" s="2">
        <f t="shared" si="0"/>
        <v>288915260</v>
      </c>
      <c r="F19" s="2">
        <f t="shared" si="0"/>
        <v>341189554</v>
      </c>
      <c r="G19" s="2">
        <f t="shared" si="0"/>
        <v>71129460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3" spans="1:11" x14ac:dyDescent="0.15">
      <c r="B23" s="12">
        <f>(4449340+565651)*1000</f>
        <v>5014991000</v>
      </c>
    </row>
    <row r="25" spans="1:11" x14ac:dyDescent="0.15">
      <c r="B25" s="12">
        <f>B23-B19</f>
        <v>-20000207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13" workbookViewId="0">
      <selection activeCell="B24" sqref="B24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17</v>
      </c>
      <c r="B9" s="2"/>
      <c r="C9" s="13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3" t="s">
        <v>18</v>
      </c>
      <c r="B10" s="2"/>
      <c r="C10" s="13"/>
      <c r="D10" s="2"/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/>
      <c r="C11" s="13"/>
      <c r="D11" s="2"/>
      <c r="E11" s="2"/>
      <c r="F11" s="2"/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/>
      <c r="C12" s="13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>
        <v>33782653</v>
      </c>
      <c r="C13" s="13">
        <v>5040705</v>
      </c>
      <c r="D13" s="2">
        <v>33782653</v>
      </c>
      <c r="E13" s="2"/>
      <c r="F13" s="2"/>
      <c r="G13" s="2"/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/>
      <c r="C15" s="13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/>
      <c r="C16" s="13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/>
      <c r="C18" s="13"/>
      <c r="D18" s="2"/>
      <c r="E18" s="2"/>
      <c r="F18" s="2"/>
      <c r="G18" s="2"/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33782653</v>
      </c>
      <c r="C19" s="13">
        <f t="shared" ref="C19:K19" si="0">SUM(C8:C18)</f>
        <v>5040705</v>
      </c>
      <c r="D19" s="2">
        <f t="shared" si="0"/>
        <v>33782653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28742000+5041000</f>
        <v>33783000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10" workbookViewId="0">
      <selection activeCell="B23" sqref="B23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17</v>
      </c>
      <c r="B9" s="2"/>
      <c r="C9" s="13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3" t="s">
        <v>18</v>
      </c>
      <c r="B10" s="2"/>
      <c r="C10" s="13"/>
      <c r="D10" s="2"/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/>
      <c r="C11" s="13"/>
      <c r="D11" s="2"/>
      <c r="E11" s="2"/>
      <c r="F11" s="2"/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/>
      <c r="C12" s="13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>
        <v>19170000</v>
      </c>
      <c r="C13" s="13">
        <v>2130000</v>
      </c>
      <c r="D13" s="2"/>
      <c r="E13" s="2"/>
      <c r="F13" s="2">
        <v>19170000</v>
      </c>
      <c r="G13" s="2"/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/>
      <c r="C15" s="13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/>
      <c r="C16" s="13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/>
      <c r="C18" s="13"/>
      <c r="D18" s="2"/>
      <c r="E18" s="2"/>
      <c r="F18" s="2"/>
      <c r="G18" s="2"/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19170000</v>
      </c>
      <c r="C19" s="13">
        <f t="shared" ref="C19:K19" si="0">SUM(C8:C18)</f>
        <v>2130000</v>
      </c>
      <c r="D19" s="2">
        <f t="shared" si="0"/>
        <v>0</v>
      </c>
      <c r="E19" s="2">
        <f t="shared" si="0"/>
        <v>0</v>
      </c>
      <c r="F19" s="2">
        <f t="shared" si="0"/>
        <v>19170000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17040000+2130000</f>
        <v>19170000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opLeftCell="A4" workbookViewId="0">
      <selection activeCell="B13" sqref="B13:K13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17</v>
      </c>
      <c r="B9" s="2"/>
      <c r="C9" s="13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3" t="s">
        <v>18</v>
      </c>
      <c r="B10" s="2"/>
      <c r="C10" s="13"/>
      <c r="D10" s="2"/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/>
      <c r="C11" s="13"/>
      <c r="D11" s="2"/>
      <c r="E11" s="2"/>
      <c r="F11" s="2"/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/>
      <c r="C12" s="13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/>
      <c r="C13" s="13"/>
      <c r="D13" s="2"/>
      <c r="E13" s="2"/>
      <c r="F13" s="2"/>
      <c r="G13" s="2"/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/>
      <c r="C15" s="13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/>
      <c r="C16" s="13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/>
      <c r="C18" s="13"/>
      <c r="D18" s="2"/>
      <c r="E18" s="2"/>
      <c r="F18" s="2"/>
      <c r="G18" s="2"/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0</v>
      </c>
      <c r="C19" s="13">
        <f t="shared" ref="C19:K19" si="0">SUM(C8:C18)</f>
        <v>0</v>
      </c>
      <c r="D19" s="2">
        <f t="shared" si="0"/>
        <v>0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10" workbookViewId="0">
      <selection activeCell="B23" sqref="B23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17</v>
      </c>
      <c r="B9" s="2"/>
      <c r="C9" s="13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3" t="s">
        <v>18</v>
      </c>
      <c r="B10" s="2"/>
      <c r="C10" s="13"/>
      <c r="D10" s="2"/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/>
      <c r="C11" s="13"/>
      <c r="D11" s="2"/>
      <c r="E11" s="2"/>
      <c r="F11" s="2"/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/>
      <c r="C12" s="13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>
        <v>56771464</v>
      </c>
      <c r="C13" s="13">
        <v>4423478</v>
      </c>
      <c r="D13" s="2">
        <v>43815277</v>
      </c>
      <c r="E13" s="2"/>
      <c r="F13" s="2"/>
      <c r="G13" s="2">
        <v>12956187</v>
      </c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/>
      <c r="C15" s="13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/>
      <c r="C16" s="13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>
        <v>4253627</v>
      </c>
      <c r="C18" s="13">
        <v>223894</v>
      </c>
      <c r="D18" s="2">
        <v>4253627</v>
      </c>
      <c r="E18" s="2"/>
      <c r="F18" s="2"/>
      <c r="G18" s="2"/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61025091</v>
      </c>
      <c r="C19" s="13">
        <f t="shared" ref="C19:K19" si="0">SUM(C8:C18)</f>
        <v>4647372</v>
      </c>
      <c r="D19" s="2">
        <f t="shared" si="0"/>
        <v>48068904</v>
      </c>
      <c r="E19" s="2">
        <f t="shared" si="0"/>
        <v>0</v>
      </c>
      <c r="F19" s="2">
        <f t="shared" si="0"/>
        <v>0</v>
      </c>
      <c r="G19" s="2">
        <f t="shared" si="0"/>
        <v>12956187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56378000+4647000</f>
        <v>61025000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10" workbookViewId="0">
      <selection activeCell="C22" sqref="C22"/>
    </sheetView>
  </sheetViews>
  <sheetFormatPr defaultColWidth="8.875" defaultRowHeight="11.25" x14ac:dyDescent="0.15"/>
  <cols>
    <col min="1" max="1" width="20.875" style="12" customWidth="1"/>
    <col min="2" max="2" width="14.875" style="12" customWidth="1"/>
    <col min="3" max="3" width="16.875" style="12" customWidth="1"/>
    <col min="4" max="11" width="14.875" style="12" customWidth="1"/>
    <col min="12" max="16384" width="8.875" style="12"/>
  </cols>
  <sheetData>
    <row r="1" spans="1:11" ht="21" x14ac:dyDescent="0.2">
      <c r="A1" s="10" t="s">
        <v>0</v>
      </c>
    </row>
    <row r="2" spans="1:11" ht="13.5" x14ac:dyDescent="0.15">
      <c r="A2" s="7" t="s">
        <v>1</v>
      </c>
    </row>
    <row r="3" spans="1:11" ht="13.5" x14ac:dyDescent="0.15">
      <c r="A3" s="7" t="s">
        <v>2</v>
      </c>
    </row>
    <row r="4" spans="1:11" ht="13.5" x14ac:dyDescent="0.15">
      <c r="K4" s="8" t="s">
        <v>3</v>
      </c>
    </row>
    <row r="5" spans="1:11" ht="22.5" customHeight="1" x14ac:dyDescent="0.15">
      <c r="A5" s="16" t="s">
        <v>4</v>
      </c>
      <c r="B5" s="15" t="s">
        <v>5</v>
      </c>
      <c r="C5" s="5"/>
      <c r="D5" s="16" t="s">
        <v>6</v>
      </c>
      <c r="E5" s="17" t="s">
        <v>7</v>
      </c>
      <c r="F5" s="16" t="s">
        <v>8</v>
      </c>
      <c r="G5" s="17" t="s">
        <v>9</v>
      </c>
      <c r="H5" s="15" t="s">
        <v>10</v>
      </c>
      <c r="I5" s="6"/>
      <c r="J5" s="11"/>
      <c r="K5" s="16" t="s">
        <v>11</v>
      </c>
    </row>
    <row r="6" spans="1:11" ht="22.5" customHeight="1" x14ac:dyDescent="0.15">
      <c r="A6" s="16"/>
      <c r="B6" s="16"/>
      <c r="C6" s="4" t="s">
        <v>12</v>
      </c>
      <c r="D6" s="16"/>
      <c r="E6" s="16"/>
      <c r="F6" s="16"/>
      <c r="G6" s="16"/>
      <c r="H6" s="16"/>
      <c r="I6" s="1" t="s">
        <v>13</v>
      </c>
      <c r="J6" s="1" t="s">
        <v>14</v>
      </c>
      <c r="K6" s="16"/>
    </row>
    <row r="7" spans="1:11" ht="18" customHeight="1" x14ac:dyDescent="0.15">
      <c r="A7" s="3" t="s">
        <v>15</v>
      </c>
      <c r="B7" s="2"/>
      <c r="C7" s="13"/>
      <c r="D7" s="2"/>
      <c r="E7" s="2"/>
      <c r="F7" s="2"/>
      <c r="G7" s="2"/>
      <c r="H7" s="2"/>
      <c r="I7" s="2"/>
      <c r="J7" s="2"/>
      <c r="K7" s="2"/>
    </row>
    <row r="8" spans="1:11" ht="18" customHeight="1" x14ac:dyDescent="0.15">
      <c r="A8" s="3" t="s">
        <v>16</v>
      </c>
      <c r="B8" s="2"/>
      <c r="C8" s="13"/>
      <c r="D8" s="2"/>
      <c r="E8" s="2"/>
      <c r="F8" s="2"/>
      <c r="G8" s="2"/>
      <c r="H8" s="2"/>
      <c r="I8" s="2"/>
      <c r="J8" s="2"/>
      <c r="K8" s="2"/>
    </row>
    <row r="9" spans="1:11" ht="18" customHeight="1" x14ac:dyDescent="0.15">
      <c r="A9" s="3" t="s">
        <v>17</v>
      </c>
      <c r="B9" s="2"/>
      <c r="C9" s="13"/>
      <c r="D9" s="2"/>
      <c r="E9" s="2"/>
      <c r="F9" s="2"/>
      <c r="G9" s="2"/>
      <c r="H9" s="2"/>
      <c r="I9" s="2"/>
      <c r="J9" s="2"/>
      <c r="K9" s="2"/>
    </row>
    <row r="10" spans="1:11" ht="18" customHeight="1" x14ac:dyDescent="0.15">
      <c r="A10" s="3" t="s">
        <v>18</v>
      </c>
      <c r="B10" s="2"/>
      <c r="C10" s="13"/>
      <c r="D10" s="2"/>
      <c r="E10" s="2"/>
      <c r="F10" s="2"/>
      <c r="G10" s="2"/>
      <c r="H10" s="2"/>
      <c r="I10" s="2"/>
      <c r="J10" s="2"/>
      <c r="K10" s="2"/>
    </row>
    <row r="11" spans="1:11" ht="18" customHeight="1" x14ac:dyDescent="0.15">
      <c r="A11" s="3" t="s">
        <v>19</v>
      </c>
      <c r="B11" s="2"/>
      <c r="C11" s="13"/>
      <c r="D11" s="2"/>
      <c r="E11" s="2"/>
      <c r="F11" s="2"/>
      <c r="G11" s="2"/>
      <c r="H11" s="2"/>
      <c r="I11" s="2"/>
      <c r="J11" s="2"/>
      <c r="K11" s="2"/>
    </row>
    <row r="12" spans="1:11" ht="18" customHeight="1" x14ac:dyDescent="0.15">
      <c r="A12" s="3" t="s">
        <v>20</v>
      </c>
      <c r="B12" s="2"/>
      <c r="C12" s="13"/>
      <c r="D12" s="2"/>
      <c r="E12" s="2"/>
      <c r="F12" s="2"/>
      <c r="G12" s="2"/>
      <c r="H12" s="2"/>
      <c r="I12" s="2"/>
      <c r="J12" s="2"/>
      <c r="K12" s="2"/>
    </row>
    <row r="13" spans="1:11" ht="18" customHeight="1" x14ac:dyDescent="0.15">
      <c r="A13" s="3" t="s">
        <v>21</v>
      </c>
      <c r="B13" s="2">
        <v>2887463790</v>
      </c>
      <c r="C13" s="13">
        <v>295035438</v>
      </c>
      <c r="D13" s="2">
        <v>1087883234</v>
      </c>
      <c r="E13" s="2">
        <v>14733276</v>
      </c>
      <c r="F13" s="2">
        <v>1063505000</v>
      </c>
      <c r="G13" s="2">
        <v>721342280</v>
      </c>
      <c r="H13" s="2"/>
      <c r="I13" s="2"/>
      <c r="J13" s="2"/>
      <c r="K13" s="2"/>
    </row>
    <row r="14" spans="1:11" ht="18" customHeight="1" x14ac:dyDescent="0.15">
      <c r="A14" s="3" t="s">
        <v>22</v>
      </c>
      <c r="B14" s="2"/>
      <c r="C14" s="13"/>
      <c r="D14" s="2"/>
      <c r="E14" s="2"/>
      <c r="F14" s="2"/>
      <c r="G14" s="2"/>
      <c r="H14" s="2"/>
      <c r="I14" s="2"/>
      <c r="J14" s="2"/>
      <c r="K14" s="2"/>
    </row>
    <row r="15" spans="1:11" ht="18" customHeight="1" x14ac:dyDescent="0.15">
      <c r="A15" s="3" t="s">
        <v>23</v>
      </c>
      <c r="B15" s="2"/>
      <c r="C15" s="13"/>
      <c r="D15" s="2"/>
      <c r="E15" s="2"/>
      <c r="F15" s="2"/>
      <c r="G15" s="2"/>
      <c r="H15" s="2"/>
      <c r="I15" s="2"/>
      <c r="J15" s="2"/>
      <c r="K15" s="2"/>
    </row>
    <row r="16" spans="1:11" ht="18" customHeight="1" x14ac:dyDescent="0.15">
      <c r="A16" s="3" t="s">
        <v>24</v>
      </c>
      <c r="B16" s="2"/>
      <c r="C16" s="13"/>
      <c r="D16" s="2"/>
      <c r="E16" s="2"/>
      <c r="F16" s="2"/>
      <c r="G16" s="2"/>
      <c r="H16" s="2"/>
      <c r="I16" s="2"/>
      <c r="J16" s="2"/>
      <c r="K16" s="2"/>
    </row>
    <row r="17" spans="1:11" ht="18" customHeight="1" x14ac:dyDescent="0.15">
      <c r="A17" s="3" t="s">
        <v>25</v>
      </c>
      <c r="B17" s="2"/>
      <c r="C17" s="13"/>
      <c r="D17" s="2"/>
      <c r="E17" s="2"/>
      <c r="F17" s="2"/>
      <c r="G17" s="2"/>
      <c r="H17" s="2"/>
      <c r="I17" s="2"/>
      <c r="J17" s="2"/>
      <c r="K17" s="2"/>
    </row>
    <row r="18" spans="1:11" ht="18" customHeight="1" x14ac:dyDescent="0.15">
      <c r="A18" s="3" t="s">
        <v>21</v>
      </c>
      <c r="B18" s="2">
        <v>421861205</v>
      </c>
      <c r="C18" s="13">
        <v>29437321</v>
      </c>
      <c r="D18" s="2">
        <v>272885945</v>
      </c>
      <c r="E18" s="2"/>
      <c r="F18" s="2"/>
      <c r="G18" s="2">
        <v>148975260</v>
      </c>
      <c r="H18" s="2"/>
      <c r="I18" s="2"/>
      <c r="J18" s="2"/>
      <c r="K18" s="2"/>
    </row>
    <row r="19" spans="1:11" ht="18" customHeight="1" x14ac:dyDescent="0.15">
      <c r="A19" s="9" t="s">
        <v>26</v>
      </c>
      <c r="B19" s="2">
        <f>SUM(B8:B18)</f>
        <v>3309324995</v>
      </c>
      <c r="C19" s="13">
        <f t="shared" ref="C19:K19" si="0">SUM(C8:C18)</f>
        <v>324472759</v>
      </c>
      <c r="D19" s="2">
        <f t="shared" si="0"/>
        <v>1360769179</v>
      </c>
      <c r="E19" s="2">
        <f t="shared" si="0"/>
        <v>14733276</v>
      </c>
      <c r="F19" s="2">
        <f t="shared" si="0"/>
        <v>1063505000</v>
      </c>
      <c r="G19" s="2">
        <f t="shared" si="0"/>
        <v>870317540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</row>
    <row r="22" spans="1:11" x14ac:dyDescent="0.15">
      <c r="B22" s="12">
        <f>2984852000+324473000</f>
        <v>3309325000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地方債等（借入先別）の明細</vt:lpstr>
      <vt:lpstr>round</vt:lpstr>
      <vt:lpstr>合計</vt:lpstr>
      <vt:lpstr>01</vt:lpstr>
      <vt:lpstr>03</vt:lpstr>
      <vt:lpstr>06</vt:lpstr>
      <vt:lpstr>07</vt:lpstr>
      <vt:lpstr>08</vt:lpstr>
      <vt:lpstr>09</vt:lpstr>
      <vt:lpstr>20</vt:lpstr>
      <vt:lpstr>30</vt:lpstr>
      <vt:lpstr>'地方債等（借入先別）の明細'!Print_Area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Y_Sano</cp:lastModifiedBy>
  <dcterms:modified xsi:type="dcterms:W3CDTF">2018-03-26T11:11:52Z</dcterms:modified>
</cp:coreProperties>
</file>