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19395" windowHeight="7110" tabRatio="860"/>
  </bookViews>
  <sheets>
    <sheet name="有形固定資産の明細" sheetId="18" r:id="rId1"/>
    <sheet name="有形固定資産に係る行政目的別の明細" sheetId="19" r:id="rId2"/>
    <sheet name="投資及び出資金" sheetId="5" r:id="rId3"/>
    <sheet name="基金" sheetId="6" r:id="rId4"/>
    <sheet name="貸付金" sheetId="7" r:id="rId5"/>
    <sheet name="長期延滞債権" sheetId="8" r:id="rId6"/>
    <sheet name="未収金" sheetId="9" r:id="rId7"/>
    <sheet name="地方債（借入先別）" sheetId="10" r:id="rId8"/>
    <sheet name="地方債（利率別）" sheetId="11" r:id="rId9"/>
    <sheet name="地方債（返済期間別）" sheetId="12" r:id="rId10"/>
    <sheet name="地方債（特定の契約条項）" sheetId="13" r:id="rId11"/>
    <sheet name="引当金の明細" sheetId="14" r:id="rId12"/>
    <sheet name="補助金等" sheetId="15" r:id="rId13"/>
    <sheet name="財源" sheetId="16" r:id="rId14"/>
    <sheet name="財源情報の明細" sheetId="20" r:id="rId15"/>
    <sheet name="資金" sheetId="17" r:id="rId16"/>
  </sheets>
  <definedNames>
    <definedName name="_xlnm.Print_Area" localSheetId="11">引当金の明細!$A$1:$F$12</definedName>
    <definedName name="_xlnm.Print_Area" localSheetId="13">財源!$A$1:$E$40</definedName>
    <definedName name="_xlnm.Print_Area" localSheetId="15">資金!$A$1:$B$9</definedName>
    <definedName name="_xlnm.Print_Area" localSheetId="9">'地方債（返済期間別）'!$A$1:$J$7</definedName>
    <definedName name="_xlnm.Print_Area" localSheetId="8">'地方債（利率別）'!$A$1:$H$7</definedName>
    <definedName name="_xlnm.Print_Area" localSheetId="5">長期延滞債権!$A$1:$C$23</definedName>
    <definedName name="_xlnm.Print_Area" localSheetId="12">補助金等!$A$1:$E$16</definedName>
    <definedName name="_xlnm.Print_Area" localSheetId="6">未収金!$A$1:$C$27</definedName>
    <definedName name="_xlnm.Print_Titles" localSheetId="1">有形固定資産に係る行政目的別の明細!$1:$6</definedName>
    <definedName name="_xlnm.Print_Titles" localSheetId="0">有形固定資産の明細!$1:$6</definedName>
  </definedNames>
  <calcPr calcId="162913"/>
</workbook>
</file>

<file path=xl/calcChain.xml><?xml version="1.0" encoding="utf-8"?>
<calcChain xmlns="http://schemas.openxmlformats.org/spreadsheetml/2006/main">
  <c r="J35" i="16" l="1"/>
  <c r="E35" i="16" s="1"/>
  <c r="J34" i="16"/>
  <c r="E34" i="16" s="1"/>
  <c r="E29" i="16"/>
  <c r="E25" i="16"/>
  <c r="E26" i="16"/>
  <c r="E24" i="16"/>
  <c r="F10" i="16"/>
  <c r="E10" i="16" s="1"/>
  <c r="E9" i="16" l="1"/>
  <c r="E8" i="16"/>
  <c r="E7" i="16"/>
  <c r="D15" i="15" l="1"/>
  <c r="D11" i="14" l="1"/>
  <c r="F9" i="14"/>
  <c r="A11" i="12" l="1"/>
  <c r="A12" i="12"/>
  <c r="A13" i="12"/>
  <c r="A14" i="12"/>
  <c r="A15" i="12"/>
  <c r="A10" i="12"/>
  <c r="B9" i="12"/>
  <c r="B7" i="12" s="1"/>
  <c r="C9" i="12"/>
  <c r="C7" i="12" s="1"/>
  <c r="D9" i="12"/>
  <c r="D7" i="12" s="1"/>
  <c r="E9" i="12"/>
  <c r="E7" i="12" s="1"/>
  <c r="F9" i="12"/>
  <c r="F7" i="12" s="1"/>
  <c r="G9" i="12"/>
  <c r="G7" i="12" s="1"/>
  <c r="H9" i="12"/>
  <c r="H7" i="12" s="1"/>
  <c r="I9" i="12"/>
  <c r="I7" i="12" s="1"/>
  <c r="J9" i="12"/>
  <c r="J7" i="12" s="1"/>
  <c r="B9" i="11"/>
  <c r="B7" i="11" s="1"/>
  <c r="C9" i="11"/>
  <c r="C7" i="11" s="1"/>
  <c r="D9" i="11"/>
  <c r="D7" i="11" s="1"/>
  <c r="E9" i="11"/>
  <c r="E7" i="11" s="1"/>
  <c r="F9" i="11"/>
  <c r="F7" i="11" s="1"/>
  <c r="G9" i="11"/>
  <c r="H9" i="11"/>
  <c r="A11" i="11"/>
  <c r="A12" i="11"/>
  <c r="A13" i="11"/>
  <c r="A14" i="11"/>
  <c r="A15" i="11"/>
  <c r="A10" i="11"/>
  <c r="A9" i="11" s="1"/>
  <c r="A7" i="12" l="1"/>
  <c r="A9" i="12"/>
  <c r="B20" i="9"/>
  <c r="B22" i="9"/>
  <c r="B17" i="9"/>
  <c r="C19" i="9"/>
  <c r="C20" i="9"/>
  <c r="C21" i="9"/>
  <c r="B19" i="9"/>
  <c r="B21" i="9"/>
  <c r="C17" i="9"/>
  <c r="I14" i="9"/>
  <c r="C14" i="9" s="1"/>
  <c r="I15" i="9"/>
  <c r="I13" i="9"/>
  <c r="C13" i="9" s="1"/>
  <c r="C25" i="9"/>
  <c r="B25" i="9"/>
  <c r="C15" i="9"/>
  <c r="C24" i="9"/>
  <c r="B24" i="9"/>
  <c r="C23" i="9"/>
  <c r="B23" i="9"/>
  <c r="C22" i="9"/>
  <c r="C18" i="9"/>
  <c r="B18" i="9"/>
  <c r="C16" i="9"/>
  <c r="B16" i="9"/>
  <c r="B15" i="9"/>
  <c r="B14" i="9"/>
  <c r="B13" i="9"/>
  <c r="B26" i="9" l="1"/>
  <c r="C26" i="9"/>
  <c r="C15" i="8"/>
  <c r="B18" i="8"/>
  <c r="B17" i="8"/>
  <c r="B21" i="8"/>
  <c r="C21" i="8"/>
  <c r="B20" i="8"/>
  <c r="B19" i="8"/>
  <c r="C16" i="8"/>
  <c r="C17" i="8"/>
  <c r="C18" i="8"/>
  <c r="C19" i="8"/>
  <c r="C20" i="8"/>
  <c r="B14" i="8"/>
  <c r="B15" i="8"/>
  <c r="B16" i="8"/>
  <c r="B13" i="8"/>
  <c r="H14" i="8"/>
  <c r="C14" i="8" s="1"/>
  <c r="H15" i="8"/>
  <c r="H13" i="8"/>
  <c r="C13" i="8" s="1"/>
  <c r="C22" i="8" l="1"/>
  <c r="B22" i="8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22" i="5" l="1"/>
  <c r="J39" i="5" s="1"/>
  <c r="G22" i="5"/>
  <c r="G39" i="5" s="1"/>
  <c r="E22" i="5"/>
  <c r="E39" i="5" s="1"/>
  <c r="G14" i="5"/>
  <c r="G18" i="5" s="1"/>
  <c r="G16" i="5"/>
  <c r="G17" i="5"/>
  <c r="E16" i="5"/>
  <c r="E17" i="5"/>
  <c r="E14" i="5"/>
  <c r="F9" i="5"/>
  <c r="F8" i="5"/>
  <c r="D9" i="5"/>
  <c r="G9" i="5" s="1"/>
  <c r="D8" i="5"/>
  <c r="C39" i="5"/>
  <c r="D39" i="5"/>
  <c r="F39" i="5"/>
  <c r="I39" i="5"/>
  <c r="K39" i="5"/>
  <c r="B39" i="5"/>
  <c r="C18" i="5"/>
  <c r="D18" i="5"/>
  <c r="F18" i="5"/>
  <c r="I18" i="5"/>
  <c r="J18" i="5"/>
  <c r="B18" i="5"/>
  <c r="H10" i="5"/>
  <c r="C10" i="5"/>
  <c r="E10" i="5"/>
  <c r="B10" i="5"/>
  <c r="F8" i="6"/>
  <c r="F9" i="6"/>
  <c r="F10" i="6"/>
  <c r="F7" i="6"/>
  <c r="C11" i="6"/>
  <c r="D11" i="6"/>
  <c r="E11" i="6"/>
  <c r="G11" i="6"/>
  <c r="B11" i="6"/>
  <c r="C11" i="7"/>
  <c r="D11" i="7"/>
  <c r="E11" i="7"/>
  <c r="F11" i="7"/>
  <c r="B11" i="7"/>
  <c r="B23" i="8"/>
  <c r="C11" i="8"/>
  <c r="C23" i="8" s="1"/>
  <c r="B11" i="8"/>
  <c r="C11" i="9"/>
  <c r="B11" i="9"/>
  <c r="B27" i="9" s="1"/>
  <c r="A7" i="11"/>
  <c r="C27" i="9" l="1"/>
  <c r="G8" i="5"/>
  <c r="G10" i="5" s="1"/>
  <c r="H17" i="5"/>
  <c r="F10" i="5"/>
  <c r="H22" i="5"/>
  <c r="H39" i="5" s="1"/>
  <c r="H14" i="5"/>
  <c r="E18" i="5"/>
  <c r="H16" i="5"/>
  <c r="D10" i="5"/>
  <c r="F11" i="6"/>
  <c r="C12" i="14"/>
  <c r="D12" i="14"/>
  <c r="E12" i="14"/>
  <c r="B12" i="14"/>
  <c r="F10" i="14"/>
  <c r="F11" i="14"/>
  <c r="F8" i="14"/>
  <c r="D10" i="15"/>
  <c r="D16" i="15" s="1"/>
  <c r="D19" i="15" s="1"/>
  <c r="E38" i="16"/>
  <c r="E33" i="16"/>
  <c r="E28" i="16"/>
  <c r="F12" i="14" l="1"/>
  <c r="H18" i="5"/>
  <c r="E39" i="16"/>
  <c r="E40" i="16" s="1"/>
  <c r="E21" i="16"/>
  <c r="E16" i="16"/>
  <c r="E11" i="16"/>
  <c r="B9" i="17"/>
  <c r="E22" i="16" l="1"/>
  <c r="E46" i="16" s="1"/>
  <c r="E48" i="16" s="1"/>
  <c r="E42" i="16"/>
  <c r="E44" i="16" s="1"/>
  <c r="E23" i="16" l="1"/>
</calcChain>
</file>

<file path=xl/sharedStrings.xml><?xml version="1.0" encoding="utf-8"?>
<sst xmlns="http://schemas.openxmlformats.org/spreadsheetml/2006/main" count="1194" uniqueCount="302">
  <si>
    <t>合計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</si>
  <si>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</si>
  <si>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</si>
  <si>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</si>
  <si>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</si>
  <si>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</si>
  <si>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</si>
  <si>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</si>
  <si>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</si>
  <si>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</si>
  <si>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</si>
  <si>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</si>
  <si>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市場価格のないもののうち連結対象団体以外に対するもの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</si>
  <si>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</si>
  <si>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</si>
  <si>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</si>
  <si>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</si>
  <si>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</si>
  <si>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</si>
  <si>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</si>
  <si>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</si>
  <si>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</si>
  <si>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</si>
  <si>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</si>
  <si>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投資及び出資金の明細</t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</si>
  <si>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</si>
  <si>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</si>
  <si>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</si>
  <si>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</si>
  <si>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</si>
  <si>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</si>
  <si>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</si>
  <si>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</si>
  <si>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</si>
  <si>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</si>
  <si>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</si>
  <si>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</si>
  <si>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</si>
  <si>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</si>
  <si>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</si>
  <si>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【未収金】</t>
  </si>
  <si>
    <t>【貸付金】</t>
  </si>
  <si>
    <t>徴収不能引当金計上額</t>
  </si>
  <si>
    <t>長期延滞債権の明細</t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</si>
  <si>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</si>
  <si>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</si>
  <si>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</si>
  <si>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</si>
  <si>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</si>
  <si>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</si>
  <si>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</si>
  <si>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</si>
  <si>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</si>
  <si>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</si>
  <si>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</si>
  <si>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</si>
  <si>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</si>
  <si>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</si>
  <si>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</si>
  <si>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</si>
  <si>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</si>
  <si>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</si>
  <si>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</si>
  <si>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</si>
  <si>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</si>
  <si>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地方債等（借入先別）の明細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</si>
  <si>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</si>
  <si>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</si>
  <si>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</si>
  <si>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</si>
  <si>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</si>
  <si>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</si>
  <si>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</si>
  <si>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</si>
  <si>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</si>
  <si>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</si>
  <si>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</si>
  <si>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</si>
  <si>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</si>
  <si>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</si>
  <si>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</si>
  <si>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</si>
  <si>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</si>
  <si>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</si>
  <si>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契約条項の概要</t>
  </si>
  <si>
    <t>特定の契約条項が_x000D_
付された地方債等残高</t>
  </si>
  <si>
    <t>特定の契約条項が付された地方債等の概要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</si>
  <si>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</si>
  <si>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</si>
  <si>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</si>
  <si>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</si>
  <si>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</si>
  <si>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</si>
  <si>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引当金の明細</t>
  </si>
  <si>
    <t>計</t>
  </si>
  <si>
    <t>その他の補助金等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</si>
  <si>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</si>
  <si>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</si>
  <si>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</si>
  <si>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</si>
  <si>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</si>
  <si>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</si>
  <si>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経常的_x000D_
補助金</t>
  </si>
  <si>
    <t>資本的_x000D_
補助金</t>
  </si>
  <si>
    <t>国県等補助金</t>
  </si>
  <si>
    <t>税収等</t>
  </si>
  <si>
    <t>一般会計</t>
  </si>
  <si>
    <t>財源の内容</t>
  </si>
  <si>
    <t>会計</t>
  </si>
  <si>
    <t>財源の明細</t>
  </si>
  <si>
    <t>資金の明細</t>
  </si>
  <si>
    <t>現金預金</t>
    <rPh sb="0" eb="2">
      <t>ゲンキン</t>
    </rPh>
    <rPh sb="2" eb="4">
      <t>ヨキン</t>
    </rPh>
    <phoneticPr fontId="1"/>
  </si>
  <si>
    <t>特別会計</t>
    <rPh sb="0" eb="2">
      <t>トクベツ</t>
    </rPh>
    <phoneticPr fontId="1"/>
  </si>
  <si>
    <t>チェック</t>
    <phoneticPr fontId="1"/>
  </si>
  <si>
    <t>税収等合計</t>
    <rPh sb="0" eb="2">
      <t>ゼイシュウ</t>
    </rPh>
    <rPh sb="2" eb="3">
      <t>トウ</t>
    </rPh>
    <rPh sb="3" eb="5">
      <t>ゴウケイ</t>
    </rPh>
    <phoneticPr fontId="1"/>
  </si>
  <si>
    <t>国県等補助金</t>
    <phoneticPr fontId="1"/>
  </si>
  <si>
    <t>国県等補助金合計</t>
    <rPh sb="6" eb="8">
      <t>ゴウケイ</t>
    </rPh>
    <phoneticPr fontId="1"/>
  </si>
  <si>
    <t>（NW）国県等補助金</t>
    <phoneticPr fontId="1"/>
  </si>
  <si>
    <t>（NW）税収等</t>
    <rPh sb="4" eb="6">
      <t>ゼイシュウ</t>
    </rPh>
    <rPh sb="6" eb="7">
      <t>トウ</t>
    </rPh>
    <phoneticPr fontId="1"/>
  </si>
  <si>
    <t>（PL）補助金等</t>
    <rPh sb="4" eb="7">
      <t>ホジョキン</t>
    </rPh>
    <rPh sb="7" eb="8">
      <t>トウ</t>
    </rPh>
    <phoneticPr fontId="1"/>
  </si>
  <si>
    <t>←入力する</t>
    <rPh sb="1" eb="3">
      <t>ニュウリョク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</si>
  <si>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</si>
  <si>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</si>
  <si>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減債基金（固定資産）</t>
    <rPh sb="0" eb="2">
      <t>ゲンサイ</t>
    </rPh>
    <rPh sb="2" eb="4">
      <t>キキン</t>
    </rPh>
    <rPh sb="5" eb="7">
      <t>コテイ</t>
    </rPh>
    <rPh sb="7" eb="9">
      <t>シサン</t>
    </rPh>
    <phoneticPr fontId="1"/>
  </si>
  <si>
    <t>その他</t>
    <rPh sb="2" eb="3">
      <t>タ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</si>
  <si>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</si>
  <si>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減債基金（流動資産）</t>
    <rPh sb="0" eb="2">
      <t>ゲンサイ</t>
    </rPh>
    <rPh sb="2" eb="4">
      <t>キキン</t>
    </rPh>
    <rPh sb="5" eb="7">
      <t>リュウドウ</t>
    </rPh>
    <rPh sb="7" eb="9">
      <t>シサン</t>
    </rPh>
    <phoneticPr fontId="1"/>
  </si>
  <si>
    <t>-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</si>
  <si>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</si>
  <si>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</si>
  <si>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</si>
  <si>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</si>
  <si>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</si>
  <si>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</si>
  <si>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</si>
  <si>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</si>
  <si>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</si>
  <si>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</si>
  <si>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</si>
  <si>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</si>
  <si>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</si>
  <si>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</si>
  <si>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</si>
  <si>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</si>
  <si>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</si>
  <si>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</si>
  <si>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</si>
  <si>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</si>
  <si>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</si>
  <si>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</si>
  <si>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</si>
  <si>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</si>
  <si>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</si>
  <si>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</si>
  <si>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</si>
  <si>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</si>
  <si>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</si>
  <si>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</si>
  <si>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</si>
  <si>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</si>
  <si>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</si>
  <si>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</si>
  <si>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</si>
  <si>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</si>
  <si>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</si>
  <si>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</si>
  <si>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</si>
  <si>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</si>
  <si>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</si>
  <si>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</si>
  <si>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</si>
  <si>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</si>
  <si>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</si>
  <si>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</si>
  <si>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</si>
  <si>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</si>
  <si>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</si>
  <si>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</si>
  <si>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</si>
  <si>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</si>
  <si>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</si>
  <si>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</si>
  <si>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工作物</t>
  </si>
  <si>
    <t>　建物付属設備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</si>
  <si>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</si>
  <si>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</si>
  <si>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</si>
  <si>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</si>
  <si>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</si>
  <si>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</si>
  <si>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</si>
  <si>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</si>
  <si>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</si>
  <si>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</si>
  <si>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</si>
  <si>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（単位：千円）</t>
  </si>
  <si>
    <t>会計：一般会計等</t>
  </si>
  <si>
    <t>年度：平成29年度</t>
  </si>
  <si>
    <t>自治体名：関川村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</si>
  <si>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</si>
  <si>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</si>
  <si>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</si>
  <si>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</si>
  <si>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</si>
  <si>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</si>
  <si>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</si>
  <si>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</si>
  <si>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</si>
  <si>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水道会計出捐金</t>
    <rPh sb="0" eb="2">
      <t>スイドウ</t>
    </rPh>
    <rPh sb="2" eb="4">
      <t>カイケイ</t>
    </rPh>
    <rPh sb="4" eb="6">
      <t>シュツエン</t>
    </rPh>
    <rPh sb="6" eb="7">
      <t>キン</t>
    </rPh>
    <phoneticPr fontId="4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</si>
  <si>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</si>
  <si>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</si>
  <si>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株式会社新潟ふるさと村</t>
    <rPh sb="0" eb="4">
      <t>カブシキガイシャ</t>
    </rPh>
    <rPh sb="4" eb="6">
      <t>ニイガタ</t>
    </rPh>
    <rPh sb="10" eb="11">
      <t>ムラ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</si>
  <si>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</si>
  <si>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</si>
  <si>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住宅新築資金等</t>
    <rPh sb="0" eb="2">
      <t>ジュウタク</t>
    </rPh>
    <rPh sb="2" eb="4">
      <t>シンチク</t>
    </rPh>
    <rPh sb="4" eb="6">
      <t>シキン</t>
    </rPh>
    <rPh sb="6" eb="7">
      <t>トウ</t>
    </rPh>
    <phoneticPr fontId="3"/>
  </si>
  <si>
    <t>村民税</t>
    <rPh sb="0" eb="2">
      <t>ソンミン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</si>
  <si>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</si>
  <si>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</si>
  <si>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督促手数料</t>
    <rPh sb="0" eb="2">
      <t>トクソク</t>
    </rPh>
    <rPh sb="2" eb="5">
      <t>テスウリョウ</t>
    </rPh>
    <phoneticPr fontId="2"/>
  </si>
  <si>
    <t>延滞金</t>
    <rPh sb="0" eb="3">
      <t>エンタイキン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</si>
  <si>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</si>
  <si>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介護保険料</t>
    <rPh sb="0" eb="2">
      <t>カイゴ</t>
    </rPh>
    <rPh sb="2" eb="5">
      <t>ホケンリョウ</t>
    </rPh>
    <phoneticPr fontId="2"/>
  </si>
  <si>
    <t>簡易水道料金</t>
    <rPh sb="0" eb="2">
      <t>カンイ</t>
    </rPh>
    <rPh sb="2" eb="4">
      <t>スイドウ</t>
    </rPh>
    <rPh sb="4" eb="6">
      <t>リョウキン</t>
    </rPh>
    <phoneticPr fontId="2"/>
  </si>
  <si>
    <t>雲母里使用料</t>
  </si>
  <si>
    <t>雲母里使用料</t>
    <rPh sb="0" eb="1">
      <t>クモ</t>
    </rPh>
    <rPh sb="1" eb="2">
      <t>ハハ</t>
    </rPh>
    <rPh sb="2" eb="3">
      <t>サト</t>
    </rPh>
    <rPh sb="3" eb="6">
      <t>シヨウリョウ</t>
    </rPh>
    <phoneticPr fontId="2"/>
  </si>
  <si>
    <t>引当</t>
    <rPh sb="0" eb="2">
      <t>ヒキアテ</t>
    </rPh>
    <phoneticPr fontId="1"/>
  </si>
  <si>
    <t>未収・一般</t>
    <rPh sb="0" eb="2">
      <t>ミシュウ</t>
    </rPh>
    <rPh sb="3" eb="5">
      <t>イッパン</t>
    </rPh>
    <phoneticPr fontId="1"/>
  </si>
  <si>
    <t>未収・国保</t>
    <rPh sb="0" eb="2">
      <t>ミシュウ</t>
    </rPh>
    <rPh sb="3" eb="5">
      <t>コクホ</t>
    </rPh>
    <phoneticPr fontId="1"/>
  </si>
  <si>
    <t>未収・介護</t>
    <rPh sb="0" eb="2">
      <t>ミシュウ</t>
    </rPh>
    <rPh sb="3" eb="5">
      <t>カイゴ</t>
    </rPh>
    <phoneticPr fontId="1"/>
  </si>
  <si>
    <t>未収・簡水</t>
    <rPh sb="0" eb="2">
      <t>ミシュウ</t>
    </rPh>
    <rPh sb="3" eb="5">
      <t>カンスイ</t>
    </rPh>
    <phoneticPr fontId="1"/>
  </si>
  <si>
    <t>村民税</t>
  </si>
  <si>
    <t>固定資産税</t>
  </si>
  <si>
    <t>軽自動車税</t>
  </si>
  <si>
    <t>督促手数料</t>
  </si>
  <si>
    <t>延滞金</t>
  </si>
  <si>
    <t>国民健康保険税</t>
  </si>
  <si>
    <t>介護保険料</t>
  </si>
  <si>
    <t>簡易水道料金</t>
  </si>
  <si>
    <t>未収・下水</t>
    <rPh sb="0" eb="2">
      <t>ミシュウ</t>
    </rPh>
    <rPh sb="3" eb="5">
      <t>ゲスイ</t>
    </rPh>
    <phoneticPr fontId="1"/>
  </si>
  <si>
    <t>下水道使用料</t>
    <rPh sb="0" eb="3">
      <t>ゲスイドウ</t>
    </rPh>
    <rPh sb="3" eb="6">
      <t>シヨウリョウ</t>
    </rPh>
    <phoneticPr fontId="1"/>
  </si>
  <si>
    <t>情報公開手数料</t>
    <rPh sb="0" eb="2">
      <t>ジョウホウ</t>
    </rPh>
    <rPh sb="2" eb="4">
      <t>コウカイ</t>
    </rPh>
    <rPh sb="4" eb="7">
      <t>テスウリョウ</t>
    </rPh>
    <phoneticPr fontId="1"/>
  </si>
  <si>
    <t>住宅使用料</t>
    <rPh sb="0" eb="2">
      <t>ジュウタク</t>
    </rPh>
    <rPh sb="2" eb="5">
      <t>シヨウリョウ</t>
    </rPh>
    <phoneticPr fontId="1"/>
  </si>
  <si>
    <t>ごみ処理手数料</t>
    <rPh sb="2" eb="4">
      <t>ショリ</t>
    </rPh>
    <rPh sb="4" eb="7">
      <t>テスウリョウ</t>
    </rPh>
    <phoneticPr fontId="1"/>
  </si>
  <si>
    <t>該当なし</t>
    <rPh sb="0" eb="2">
      <t>ガイトウ</t>
    </rPh>
    <phoneticPr fontId="1"/>
  </si>
  <si>
    <t>一般</t>
    <rPh sb="0" eb="2">
      <t>イッパン</t>
    </rPh>
    <phoneticPr fontId="1"/>
  </si>
  <si>
    <t>診療所</t>
    <rPh sb="0" eb="3">
      <t>シンリョウジョ</t>
    </rPh>
    <phoneticPr fontId="1"/>
  </si>
  <si>
    <t>温泉</t>
    <rPh sb="0" eb="2">
      <t>オンセン</t>
    </rPh>
    <phoneticPr fontId="1"/>
  </si>
  <si>
    <t>簡水</t>
    <rPh sb="0" eb="2">
      <t>カンスイ</t>
    </rPh>
    <phoneticPr fontId="1"/>
  </si>
  <si>
    <t>下水道</t>
    <rPh sb="0" eb="3">
      <t>ゲスイドウ</t>
    </rPh>
    <phoneticPr fontId="1"/>
  </si>
  <si>
    <t>農排水</t>
    <rPh sb="0" eb="1">
      <t>ノウ</t>
    </rPh>
    <rPh sb="1" eb="3">
      <t>ハイスイ</t>
    </rPh>
    <phoneticPr fontId="1"/>
  </si>
  <si>
    <t>合計</t>
    <rPh sb="0" eb="2">
      <t>ゴウケイ</t>
    </rPh>
    <phoneticPr fontId="1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</si>
  <si>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</si>
  <si>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"/>
  </si>
  <si>
    <t>多面的機能支払交付金</t>
  </si>
  <si>
    <t>生活交通確保対策運行費補助金</t>
  </si>
  <si>
    <t>水田利活用推進補助金</t>
  </si>
  <si>
    <t>県営経営体育成基盤整備事業負担金</t>
  </si>
  <si>
    <t>荒川郷ごみ焼却施設解体事業負担金</t>
  </si>
  <si>
    <t>新潟県農林水産業総合振興事業補助金</t>
  </si>
  <si>
    <t>県営経営体育成基盤整備事業（女川地区）負担金</t>
  </si>
  <si>
    <t>荒川郷ごみ焼却施設解体事業経費負担金</t>
  </si>
  <si>
    <t>その他</t>
    <rPh sb="2" eb="3">
      <t>タ</t>
    </rPh>
    <phoneticPr fontId="1"/>
  </si>
  <si>
    <t>※元帳と昨年度附属明細を参考にした</t>
    <rPh sb="1" eb="3">
      <t>モトチョウ</t>
    </rPh>
    <rPh sb="4" eb="7">
      <t>サクネンド</t>
    </rPh>
    <rPh sb="7" eb="9">
      <t>フゾク</t>
    </rPh>
    <rPh sb="9" eb="11">
      <t>メイサイ</t>
    </rPh>
    <rPh sb="12" eb="14">
      <t>サンコウ</t>
    </rPh>
    <phoneticPr fontId="1"/>
  </si>
  <si>
    <t>地方税</t>
    <rPh sb="0" eb="3">
      <t>チホウゼイ</t>
    </rPh>
    <phoneticPr fontId="1"/>
  </si>
  <si>
    <t>地方交付税</t>
    <rPh sb="0" eb="2">
      <t>チホウ</t>
    </rPh>
    <rPh sb="2" eb="5">
      <t>コウフゼイ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</si>
  <si>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</si>
  <si>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国庫支出金</t>
    <rPh sb="0" eb="2">
      <t>コッコ</t>
    </rPh>
    <rPh sb="2" eb="5">
      <t>シシュツキン</t>
    </rPh>
    <phoneticPr fontId="1"/>
  </si>
  <si>
    <t>都道府県等支出金</t>
    <rPh sb="0" eb="4">
      <t>トドウフケン</t>
    </rPh>
    <rPh sb="4" eb="5">
      <t>トウ</t>
    </rPh>
    <rPh sb="5" eb="7">
      <t>シシュツ</t>
    </rPh>
    <rPh sb="7" eb="8">
      <t>キン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</si>
  <si>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</si>
  <si>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"/>
  </si>
  <si>
    <t>介護保険料</t>
    <rPh sb="0" eb="2">
      <t>カイゴ</t>
    </rPh>
    <rPh sb="2" eb="5">
      <t>ホケンリョウ</t>
    </rPh>
    <phoneticPr fontId="1"/>
  </si>
  <si>
    <t>国保</t>
    <rPh sb="0" eb="2">
      <t>コクホ</t>
    </rPh>
    <phoneticPr fontId="1"/>
  </si>
  <si>
    <t>介護</t>
    <rPh sb="0" eb="2">
      <t>カイゴ</t>
    </rPh>
    <phoneticPr fontId="1"/>
  </si>
  <si>
    <t>後期</t>
    <rPh sb="0" eb="2">
      <t>コウキ</t>
    </rPh>
    <phoneticPr fontId="1"/>
  </si>
  <si>
    <t>農業</t>
    <rPh sb="0" eb="2">
      <t>ノウギョウ</t>
    </rPh>
    <phoneticPr fontId="1"/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</si>
  <si>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</si>
  <si>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</si>
  <si>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</si>
  <si>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</si>
  <si>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</si>
  <si>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</si>
  <si>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</si>
  <si>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</si>
  <si>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</si>
  <si>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</si>
  <si>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</si>
  <si>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</si>
  <si>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</si>
  <si>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</si>
  <si>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</si>
  <si>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</si>
  <si>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</si>
  <si>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</si>
  <si>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</si>
  <si>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</si>
  <si>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</si>
  <si>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平成29年度　新潟県農林水産業総合振興事業補助金</t>
    <phoneticPr fontId="1"/>
  </si>
  <si>
    <t>自治体名 ： 関川村</t>
  </si>
  <si>
    <t>年度 ： 平成29年度</t>
  </si>
  <si>
    <t>会計区分 ： 一般会計等</t>
  </si>
  <si>
    <t>株式会社 わかぶな高原</t>
    <rPh sb="0" eb="2">
      <t>カブシキ</t>
    </rPh>
    <rPh sb="2" eb="4">
      <t>カイシャ</t>
    </rPh>
    <rPh sb="9" eb="11">
      <t>コウゲン</t>
    </rPh>
    <phoneticPr fontId="2"/>
  </si>
  <si>
    <t>株式会社 パワープラント関川</t>
    <rPh sb="0" eb="4">
      <t>カブシキガイシャ</t>
    </rPh>
    <rPh sb="12" eb="14">
      <t>セキカワ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</si>
</sst>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22"/>
      <color theme="1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" fontId="5" fillId="0" borderId="0" xfId="1" applyNumberFormat="1" applyFont="1"/>
    <xf numFmtId="3" fontId="5" fillId="0" borderId="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4" fillId="0" borderId="0" xfId="1" applyNumberFormat="1" applyFont="1" applyAlignment="1">
      <alignment horizontal="right"/>
    </xf>
    <xf numFmtId="3" fontId="6" fillId="0" borderId="0" xfId="1" applyNumberFormat="1" applyFont="1"/>
    <xf numFmtId="3" fontId="7" fillId="0" borderId="0" xfId="1" applyNumberFormat="1" applyFont="1"/>
    <xf numFmtId="3" fontId="5" fillId="0" borderId="3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right" vertical="center"/>
    </xf>
    <xf numFmtId="3" fontId="5" fillId="2" borderId="4" xfId="1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3" fontId="5" fillId="2" borderId="6" xfId="1" applyNumberFormat="1" applyFont="1" applyFill="1" applyBorder="1" applyAlignment="1">
      <alignment horizontal="center" vertical="center"/>
    </xf>
    <xf numFmtId="3" fontId="5" fillId="0" borderId="4" xfId="1" applyNumberFormat="1" applyFont="1" applyBorder="1" applyAlignment="1">
      <alignment horizontal="left" vertical="center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left" vertical="center"/>
    </xf>
    <xf numFmtId="3" fontId="5" fillId="0" borderId="1" xfId="1" applyNumberFormat="1" applyFont="1" applyBorder="1" applyAlignment="1">
      <alignment vertical="center"/>
    </xf>
    <xf numFmtId="3" fontId="5" fillId="0" borderId="0" xfId="1" applyNumberFormat="1" applyFont="1" applyAlignment="1">
      <alignment horizontal="right"/>
    </xf>
    <xf numFmtId="38" fontId="5" fillId="0" borderId="1" xfId="2" applyFont="1" applyBorder="1" applyAlignment="1">
      <alignment horizontal="right" vertical="center"/>
    </xf>
    <xf numFmtId="38" fontId="5" fillId="0" borderId="2" xfId="2" applyFont="1" applyBorder="1" applyAlignment="1"/>
    <xf numFmtId="38" fontId="5" fillId="0" borderId="0" xfId="2" applyFont="1" applyAlignment="1"/>
    <xf numFmtId="38" fontId="5" fillId="0" borderId="1" xfId="2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center" vertical="center"/>
    </xf>
    <xf numFmtId="3" fontId="5" fillId="0" borderId="1" xfId="1" applyNumberFormat="1" applyFont="1" applyBorder="1" applyAlignment="1" applyProtection="1">
      <alignment horizontal="right" vertical="center"/>
    </xf>
    <xf numFmtId="38" fontId="5" fillId="0" borderId="3" xfId="2" applyFont="1" applyBorder="1" applyAlignment="1">
      <alignment vertical="center"/>
    </xf>
    <xf numFmtId="3" fontId="5" fillId="0" borderId="1" xfId="1" applyNumberFormat="1" applyFont="1" applyBorder="1" applyAlignment="1">
      <alignment horizontal="left" vertical="center"/>
    </xf>
    <xf numFmtId="3" fontId="5" fillId="0" borderId="0" xfId="1" applyNumberFormat="1" applyFont="1" applyAlignment="1">
      <alignment horizontal="center" vertical="center"/>
    </xf>
    <xf numFmtId="3" fontId="5" fillId="0" borderId="1" xfId="1" applyNumberFormat="1" applyFont="1" applyBorder="1" applyAlignment="1">
      <alignment horizontal="left" vertical="center"/>
    </xf>
    <xf numFmtId="3" fontId="5" fillId="0" borderId="1" xfId="1" applyNumberFormat="1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9" fillId="0" borderId="0" xfId="1" applyNumberFormat="1" applyFont="1"/>
    <xf numFmtId="3" fontId="9" fillId="0" borderId="1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horizontal="left" vertical="center"/>
    </xf>
    <xf numFmtId="3" fontId="10" fillId="2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Alignment="1">
      <alignment horizontal="right"/>
    </xf>
    <xf numFmtId="3" fontId="11" fillId="0" borderId="0" xfId="1" applyNumberFormat="1" applyFont="1"/>
    <xf numFmtId="3" fontId="11" fillId="0" borderId="0" xfId="1" applyNumberFormat="1" applyFont="1" applyAlignment="1">
      <alignment horizontal="left"/>
    </xf>
    <xf numFmtId="3" fontId="5" fillId="0" borderId="0" xfId="1" applyNumberFormat="1" applyFont="1" applyAlignment="1">
      <alignment horizontal="center"/>
    </xf>
    <xf numFmtId="3" fontId="13" fillId="0" borderId="1" xfId="1" applyNumberFormat="1" applyFont="1" applyBorder="1" applyAlignment="1">
      <alignment horizontal="right" vertical="center"/>
    </xf>
    <xf numFmtId="3" fontId="14" fillId="0" borderId="4" xfId="1" applyNumberFormat="1" applyFont="1" applyBorder="1" applyAlignment="1">
      <alignment horizontal="center" vertical="center"/>
    </xf>
    <xf numFmtId="3" fontId="14" fillId="0" borderId="4" xfId="1" applyNumberFormat="1" applyFont="1" applyBorder="1" applyAlignment="1">
      <alignment vertical="center"/>
    </xf>
    <xf numFmtId="3" fontId="11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left" vertical="center"/>
    </xf>
    <xf numFmtId="3" fontId="5" fillId="0" borderId="1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3" fontId="12" fillId="0" borderId="0" xfId="1" applyNumberFormat="1" applyFont="1" applyAlignment="1">
      <alignment horizontal="left" vertical="center"/>
    </xf>
    <xf numFmtId="3" fontId="4" fillId="0" borderId="0" xfId="1" applyNumberFormat="1" applyFont="1" applyAlignment="1"/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horizontal="center" vertical="center" wrapText="1"/>
    </xf>
    <xf numFmtId="3" fontId="11" fillId="0" borderId="0" xfId="1" applyNumberFormat="1" applyFont="1" applyAlignment="1">
      <alignment horizontal="left" vertical="center"/>
    </xf>
    <xf numFmtId="3" fontId="14" fillId="2" borderId="4" xfId="1" applyNumberFormat="1" applyFont="1" applyFill="1" applyBorder="1" applyAlignment="1">
      <alignment horizontal="center" vertical="center"/>
    </xf>
    <xf numFmtId="3" fontId="14" fillId="0" borderId="9" xfId="1" applyNumberFormat="1" applyFont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3" fontId="14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workbookViewId="0">
      <selection activeCell="A5" sqref="A5"/>
    </sheetView>
  </sheetViews>
  <sheetFormatPr defaultColWidth="8.875" defaultRowHeight="11.25" x14ac:dyDescent="0.15"/>
  <cols>
    <col min="1" max="1" width="30.875" style="36" customWidth="1"/>
    <col min="2" max="8" width="15.875" style="36" customWidth="1"/>
    <col min="9" max="16384" width="8.875" style="36"/>
  </cols>
  <sheetData>
    <row r="1" spans="1:8" ht="21" x14ac:dyDescent="0.15">
      <c r="A1" s="53" t="s">
        <v>199</v>
      </c>
      <c r="B1" s="53"/>
      <c r="C1" s="53"/>
      <c r="D1" s="53"/>
      <c r="E1" s="53"/>
      <c r="F1" s="53"/>
      <c r="G1" s="53"/>
      <c r="H1" s="53"/>
    </row>
    <row r="2" spans="1:8" ht="13.5" x14ac:dyDescent="0.15">
      <c r="A2" s="42" t="s">
        <v>198</v>
      </c>
      <c r="B2" s="42"/>
      <c r="C2" s="42"/>
      <c r="D2" s="42"/>
      <c r="E2" s="42"/>
      <c r="F2" s="42"/>
      <c r="G2" s="42"/>
    </row>
    <row r="3" spans="1:8" ht="13.5" x14ac:dyDescent="0.15">
      <c r="A3" s="43" t="s">
        <v>197</v>
      </c>
      <c r="B3" s="42"/>
      <c r="C3" s="42"/>
      <c r="D3" s="42"/>
      <c r="E3" s="42"/>
      <c r="F3" s="42"/>
      <c r="G3" s="42"/>
      <c r="H3" s="41"/>
    </row>
    <row r="4" spans="1:8" ht="13.5" x14ac:dyDescent="0.15">
      <c r="A4" s="42" t="s">
        <v>196</v>
      </c>
      <c r="B4" s="42"/>
      <c r="C4" s="42"/>
      <c r="D4" s="42"/>
      <c r="E4" s="42"/>
      <c r="F4" s="42"/>
      <c r="G4" s="42"/>
      <c r="H4" s="42"/>
    </row>
    <row r="5" spans="1:8" ht="13.5" x14ac:dyDescent="0.15">
      <c r="A5" s="42"/>
      <c r="B5" s="42"/>
      <c r="C5" s="42"/>
      <c r="D5" s="42"/>
      <c r="E5" s="42"/>
      <c r="F5" s="42"/>
      <c r="G5" s="42"/>
      <c r="H5" s="41" t="s">
        <v>195</v>
      </c>
    </row>
    <row r="6" spans="1:8" ht="33.75" x14ac:dyDescent="0.15">
      <c r="A6" s="40" t="s">
        <v>92</v>
      </c>
      <c r="B6" s="39" t="s">
        <v>194</v>
      </c>
      <c r="C6" s="39" t="s">
        <v>193</v>
      </c>
      <c r="D6" s="39" t="s">
        <v>192</v>
      </c>
      <c r="E6" s="39" t="s">
        <v>191</v>
      </c>
      <c r="F6" s="39" t="s">
        <v>190</v>
      </c>
      <c r="G6" s="39" t="s">
        <v>189</v>
      </c>
      <c r="H6" s="39" t="s">
        <v>188</v>
      </c>
    </row>
    <row r="7" spans="1:8" x14ac:dyDescent="0.15">
      <c r="A7" s="38" t="s">
        <v>187</v>
      </c>
      <c r="B7" s="37">
        <v>18574746</v>
      </c>
      <c r="C7" s="37">
        <v>316144</v>
      </c>
      <c r="D7" s="37">
        <v>40000</v>
      </c>
      <c r="E7" s="37">
        <v>18850891</v>
      </c>
      <c r="F7" s="37">
        <v>10629189</v>
      </c>
      <c r="G7" s="37">
        <v>384087</v>
      </c>
      <c r="H7" s="37">
        <v>8221701</v>
      </c>
    </row>
    <row r="8" spans="1:8" x14ac:dyDescent="0.15">
      <c r="A8" s="38" t="s">
        <v>186</v>
      </c>
      <c r="B8" s="37">
        <v>1663853</v>
      </c>
      <c r="C8" s="37">
        <v>12249</v>
      </c>
      <c r="D8" s="37" t="s">
        <v>127</v>
      </c>
      <c r="E8" s="37">
        <v>1676101</v>
      </c>
      <c r="F8" s="37" t="s">
        <v>127</v>
      </c>
      <c r="G8" s="37" t="s">
        <v>127</v>
      </c>
      <c r="H8" s="37">
        <v>1676101</v>
      </c>
    </row>
    <row r="9" spans="1:8" x14ac:dyDescent="0.15">
      <c r="A9" s="38" t="s">
        <v>185</v>
      </c>
      <c r="B9" s="37" t="s">
        <v>127</v>
      </c>
      <c r="C9" s="37" t="s">
        <v>127</v>
      </c>
      <c r="D9" s="37" t="s">
        <v>127</v>
      </c>
      <c r="E9" s="37" t="s">
        <v>127</v>
      </c>
      <c r="F9" s="37" t="s">
        <v>127</v>
      </c>
      <c r="G9" s="37" t="s">
        <v>127</v>
      </c>
      <c r="H9" s="37" t="s">
        <v>127</v>
      </c>
    </row>
    <row r="10" spans="1:8" x14ac:dyDescent="0.15">
      <c r="A10" s="38" t="s">
        <v>184</v>
      </c>
      <c r="B10" s="37">
        <v>14554653</v>
      </c>
      <c r="C10" s="37">
        <v>110115</v>
      </c>
      <c r="D10" s="37" t="s">
        <v>127</v>
      </c>
      <c r="E10" s="37">
        <v>14664768</v>
      </c>
      <c r="F10" s="37">
        <v>9411475</v>
      </c>
      <c r="G10" s="37">
        <v>295977</v>
      </c>
      <c r="H10" s="37">
        <v>5253293</v>
      </c>
    </row>
    <row r="11" spans="1:8" x14ac:dyDescent="0.15">
      <c r="A11" s="38" t="s">
        <v>183</v>
      </c>
      <c r="B11" s="37">
        <v>64741</v>
      </c>
      <c r="C11" s="37">
        <v>65096</v>
      </c>
      <c r="D11" s="37" t="s">
        <v>127</v>
      </c>
      <c r="E11" s="37">
        <v>129837</v>
      </c>
      <c r="F11" s="37">
        <v>37302</v>
      </c>
      <c r="G11" s="37">
        <v>3366</v>
      </c>
      <c r="H11" s="37">
        <v>92535</v>
      </c>
    </row>
    <row r="12" spans="1:8" x14ac:dyDescent="0.15">
      <c r="A12" s="38" t="s">
        <v>182</v>
      </c>
      <c r="B12" s="37">
        <v>2247917</v>
      </c>
      <c r="C12" s="37">
        <v>41454</v>
      </c>
      <c r="D12" s="37">
        <v>40000</v>
      </c>
      <c r="E12" s="37">
        <v>2249370</v>
      </c>
      <c r="F12" s="37">
        <v>1177663</v>
      </c>
      <c r="G12" s="37">
        <v>81994</v>
      </c>
      <c r="H12" s="37">
        <v>1071707</v>
      </c>
    </row>
    <row r="13" spans="1:8" x14ac:dyDescent="0.15">
      <c r="A13" s="38" t="s">
        <v>181</v>
      </c>
      <c r="B13" s="37" t="s">
        <v>127</v>
      </c>
      <c r="C13" s="37" t="s">
        <v>127</v>
      </c>
      <c r="D13" s="37" t="s">
        <v>127</v>
      </c>
      <c r="E13" s="37" t="s">
        <v>127</v>
      </c>
      <c r="F13" s="37" t="s">
        <v>127</v>
      </c>
      <c r="G13" s="37" t="s">
        <v>127</v>
      </c>
      <c r="H13" s="37" t="s">
        <v>127</v>
      </c>
    </row>
    <row r="14" spans="1:8" x14ac:dyDescent="0.15">
      <c r="A14" s="38" t="s">
        <v>180</v>
      </c>
      <c r="B14" s="37" t="s">
        <v>127</v>
      </c>
      <c r="C14" s="37" t="s">
        <v>127</v>
      </c>
      <c r="D14" s="37" t="s">
        <v>127</v>
      </c>
      <c r="E14" s="37" t="s">
        <v>127</v>
      </c>
      <c r="F14" s="37" t="s">
        <v>127</v>
      </c>
      <c r="G14" s="37" t="s">
        <v>127</v>
      </c>
      <c r="H14" s="37" t="s">
        <v>127</v>
      </c>
    </row>
    <row r="15" spans="1:8" x14ac:dyDescent="0.15">
      <c r="A15" s="38" t="s">
        <v>179</v>
      </c>
      <c r="B15" s="37" t="s">
        <v>127</v>
      </c>
      <c r="C15" s="37" t="s">
        <v>127</v>
      </c>
      <c r="D15" s="37" t="s">
        <v>127</v>
      </c>
      <c r="E15" s="37" t="s">
        <v>127</v>
      </c>
      <c r="F15" s="37" t="s">
        <v>127</v>
      </c>
      <c r="G15" s="37" t="s">
        <v>127</v>
      </c>
      <c r="H15" s="37" t="s">
        <v>127</v>
      </c>
    </row>
    <row r="16" spans="1:8" x14ac:dyDescent="0.15">
      <c r="A16" s="38" t="s">
        <v>178</v>
      </c>
      <c r="B16" s="37">
        <v>41040</v>
      </c>
      <c r="C16" s="37">
        <v>87232</v>
      </c>
      <c r="D16" s="37" t="s">
        <v>127</v>
      </c>
      <c r="E16" s="37">
        <v>128272</v>
      </c>
      <c r="F16" s="37">
        <v>2750</v>
      </c>
      <c r="G16" s="37">
        <v>2750</v>
      </c>
      <c r="H16" s="37">
        <v>125522</v>
      </c>
    </row>
    <row r="17" spans="1:8" x14ac:dyDescent="0.15">
      <c r="A17" s="38" t="s">
        <v>177</v>
      </c>
      <c r="B17" s="37">
        <v>2542</v>
      </c>
      <c r="C17" s="37" t="s">
        <v>127</v>
      </c>
      <c r="D17" s="37" t="s">
        <v>127</v>
      </c>
      <c r="E17" s="37">
        <v>2542</v>
      </c>
      <c r="F17" s="37" t="s">
        <v>127</v>
      </c>
      <c r="G17" s="37" t="s">
        <v>127</v>
      </c>
      <c r="H17" s="37">
        <v>2542</v>
      </c>
    </row>
    <row r="18" spans="1:8" x14ac:dyDescent="0.15">
      <c r="A18" s="38" t="s">
        <v>176</v>
      </c>
      <c r="B18" s="37">
        <v>62893391</v>
      </c>
      <c r="C18" s="37">
        <v>264399</v>
      </c>
      <c r="D18" s="37" t="s">
        <v>127</v>
      </c>
      <c r="E18" s="37">
        <v>63157790</v>
      </c>
      <c r="F18" s="37">
        <v>55795830</v>
      </c>
      <c r="G18" s="37">
        <v>1217356</v>
      </c>
      <c r="H18" s="37">
        <v>7361961</v>
      </c>
    </row>
    <row r="19" spans="1:8" x14ac:dyDescent="0.15">
      <c r="A19" s="38" t="s">
        <v>175</v>
      </c>
      <c r="B19" s="37" t="s">
        <v>127</v>
      </c>
      <c r="C19" s="37" t="s">
        <v>127</v>
      </c>
      <c r="D19" s="37" t="s">
        <v>127</v>
      </c>
      <c r="E19" s="37" t="s">
        <v>127</v>
      </c>
      <c r="F19" s="37" t="s">
        <v>127</v>
      </c>
      <c r="G19" s="37" t="s">
        <v>127</v>
      </c>
      <c r="H19" s="37" t="s">
        <v>127</v>
      </c>
    </row>
    <row r="20" spans="1:8" x14ac:dyDescent="0.15">
      <c r="A20" s="38" t="s">
        <v>174</v>
      </c>
      <c r="B20" s="37">
        <v>1229696</v>
      </c>
      <c r="C20" s="37" t="s">
        <v>127</v>
      </c>
      <c r="D20" s="37" t="s">
        <v>127</v>
      </c>
      <c r="E20" s="37">
        <v>1229696</v>
      </c>
      <c r="F20" s="37" t="s">
        <v>127</v>
      </c>
      <c r="G20" s="37" t="s">
        <v>127</v>
      </c>
      <c r="H20" s="37">
        <v>1229696</v>
      </c>
    </row>
    <row r="21" spans="1:8" x14ac:dyDescent="0.15">
      <c r="A21" s="38" t="s">
        <v>173</v>
      </c>
      <c r="B21" s="37" t="s">
        <v>127</v>
      </c>
      <c r="C21" s="37" t="s">
        <v>127</v>
      </c>
      <c r="D21" s="37" t="s">
        <v>127</v>
      </c>
      <c r="E21" s="37" t="s">
        <v>127</v>
      </c>
      <c r="F21" s="37" t="s">
        <v>127</v>
      </c>
      <c r="G21" s="37" t="s">
        <v>127</v>
      </c>
      <c r="H21" s="37" t="s">
        <v>127</v>
      </c>
    </row>
    <row r="22" spans="1:8" x14ac:dyDescent="0.15">
      <c r="A22" s="38" t="s">
        <v>172</v>
      </c>
      <c r="B22" s="37" t="s">
        <v>127</v>
      </c>
      <c r="C22" s="37" t="s">
        <v>127</v>
      </c>
      <c r="D22" s="37" t="s">
        <v>127</v>
      </c>
      <c r="E22" s="37" t="s">
        <v>127</v>
      </c>
      <c r="F22" s="37" t="s">
        <v>127</v>
      </c>
      <c r="G22" s="37" t="s">
        <v>127</v>
      </c>
      <c r="H22" s="37" t="s">
        <v>127</v>
      </c>
    </row>
    <row r="23" spans="1:8" x14ac:dyDescent="0.15">
      <c r="A23" s="38" t="s">
        <v>171</v>
      </c>
      <c r="B23" s="37" t="s">
        <v>127</v>
      </c>
      <c r="C23" s="37" t="s">
        <v>127</v>
      </c>
      <c r="D23" s="37" t="s">
        <v>127</v>
      </c>
      <c r="E23" s="37" t="s">
        <v>127</v>
      </c>
      <c r="F23" s="37" t="s">
        <v>127</v>
      </c>
      <c r="G23" s="37" t="s">
        <v>127</v>
      </c>
      <c r="H23" s="37" t="s">
        <v>127</v>
      </c>
    </row>
    <row r="24" spans="1:8" x14ac:dyDescent="0.15">
      <c r="A24" s="38" t="s">
        <v>170</v>
      </c>
      <c r="B24" s="37" t="s">
        <v>127</v>
      </c>
      <c r="C24" s="37" t="s">
        <v>127</v>
      </c>
      <c r="D24" s="37" t="s">
        <v>127</v>
      </c>
      <c r="E24" s="37" t="s">
        <v>127</v>
      </c>
      <c r="F24" s="37" t="s">
        <v>127</v>
      </c>
      <c r="G24" s="37" t="s">
        <v>127</v>
      </c>
      <c r="H24" s="37" t="s">
        <v>127</v>
      </c>
    </row>
    <row r="25" spans="1:8" x14ac:dyDescent="0.15">
      <c r="A25" s="38" t="s">
        <v>169</v>
      </c>
      <c r="B25" s="37" t="s">
        <v>127</v>
      </c>
      <c r="C25" s="37" t="s">
        <v>127</v>
      </c>
      <c r="D25" s="37" t="s">
        <v>127</v>
      </c>
      <c r="E25" s="37" t="s">
        <v>127</v>
      </c>
      <c r="F25" s="37" t="s">
        <v>127</v>
      </c>
      <c r="G25" s="37" t="s">
        <v>127</v>
      </c>
      <c r="H25" s="37" t="s">
        <v>127</v>
      </c>
    </row>
    <row r="26" spans="1:8" x14ac:dyDescent="0.15">
      <c r="A26" s="38" t="s">
        <v>168</v>
      </c>
      <c r="B26" s="37" t="s">
        <v>127</v>
      </c>
      <c r="C26" s="37" t="s">
        <v>127</v>
      </c>
      <c r="D26" s="37" t="s">
        <v>127</v>
      </c>
      <c r="E26" s="37" t="s">
        <v>127</v>
      </c>
      <c r="F26" s="37" t="s">
        <v>127</v>
      </c>
      <c r="G26" s="37" t="s">
        <v>127</v>
      </c>
      <c r="H26" s="37" t="s">
        <v>127</v>
      </c>
    </row>
    <row r="27" spans="1:8" x14ac:dyDescent="0.15">
      <c r="A27" s="38" t="s">
        <v>167</v>
      </c>
      <c r="B27" s="37" t="s">
        <v>127</v>
      </c>
      <c r="C27" s="37" t="s">
        <v>127</v>
      </c>
      <c r="D27" s="37" t="s">
        <v>127</v>
      </c>
      <c r="E27" s="37" t="s">
        <v>127</v>
      </c>
      <c r="F27" s="37" t="s">
        <v>127</v>
      </c>
      <c r="G27" s="37" t="s">
        <v>127</v>
      </c>
      <c r="H27" s="37" t="s">
        <v>127</v>
      </c>
    </row>
    <row r="28" spans="1:8" x14ac:dyDescent="0.15">
      <c r="A28" s="38" t="s">
        <v>166</v>
      </c>
      <c r="B28" s="37" t="s">
        <v>127</v>
      </c>
      <c r="C28" s="37" t="s">
        <v>127</v>
      </c>
      <c r="D28" s="37" t="s">
        <v>127</v>
      </c>
      <c r="E28" s="37" t="s">
        <v>127</v>
      </c>
      <c r="F28" s="37" t="s">
        <v>127</v>
      </c>
      <c r="G28" s="37" t="s">
        <v>127</v>
      </c>
      <c r="H28" s="37" t="s">
        <v>127</v>
      </c>
    </row>
    <row r="29" spans="1:8" x14ac:dyDescent="0.15">
      <c r="A29" s="38" t="s">
        <v>165</v>
      </c>
      <c r="B29" s="37" t="s">
        <v>127</v>
      </c>
      <c r="C29" s="37" t="s">
        <v>127</v>
      </c>
      <c r="D29" s="37" t="s">
        <v>127</v>
      </c>
      <c r="E29" s="37" t="s">
        <v>127</v>
      </c>
      <c r="F29" s="37" t="s">
        <v>127</v>
      </c>
      <c r="G29" s="37" t="s">
        <v>127</v>
      </c>
      <c r="H29" s="37" t="s">
        <v>127</v>
      </c>
    </row>
    <row r="30" spans="1:8" x14ac:dyDescent="0.15">
      <c r="A30" s="38" t="s">
        <v>164</v>
      </c>
      <c r="B30" s="37" t="s">
        <v>127</v>
      </c>
      <c r="C30" s="37" t="s">
        <v>127</v>
      </c>
      <c r="D30" s="37" t="s">
        <v>127</v>
      </c>
      <c r="E30" s="37" t="s">
        <v>127</v>
      </c>
      <c r="F30" s="37" t="s">
        <v>127</v>
      </c>
      <c r="G30" s="37" t="s">
        <v>127</v>
      </c>
      <c r="H30" s="37" t="s">
        <v>127</v>
      </c>
    </row>
    <row r="31" spans="1:8" x14ac:dyDescent="0.15">
      <c r="A31" s="38" t="s">
        <v>163</v>
      </c>
      <c r="B31" s="37" t="s">
        <v>127</v>
      </c>
      <c r="C31" s="37" t="s">
        <v>127</v>
      </c>
      <c r="D31" s="37" t="s">
        <v>127</v>
      </c>
      <c r="E31" s="37" t="s">
        <v>127</v>
      </c>
      <c r="F31" s="37" t="s">
        <v>127</v>
      </c>
      <c r="G31" s="37" t="s">
        <v>127</v>
      </c>
      <c r="H31" s="37" t="s">
        <v>127</v>
      </c>
    </row>
    <row r="32" spans="1:8" x14ac:dyDescent="0.15">
      <c r="A32" s="38" t="s">
        <v>162</v>
      </c>
      <c r="B32" s="37">
        <v>233385</v>
      </c>
      <c r="C32" s="37">
        <v>11113</v>
      </c>
      <c r="D32" s="37" t="s">
        <v>127</v>
      </c>
      <c r="E32" s="37">
        <v>244498</v>
      </c>
      <c r="F32" s="37" t="s">
        <v>127</v>
      </c>
      <c r="G32" s="37" t="s">
        <v>127</v>
      </c>
      <c r="H32" s="37">
        <v>244498</v>
      </c>
    </row>
    <row r="33" spans="1:8" x14ac:dyDescent="0.15">
      <c r="A33" s="38" t="s">
        <v>161</v>
      </c>
      <c r="B33" s="37" t="s">
        <v>127</v>
      </c>
      <c r="C33" s="37" t="s">
        <v>127</v>
      </c>
      <c r="D33" s="37" t="s">
        <v>127</v>
      </c>
      <c r="E33" s="37" t="s">
        <v>127</v>
      </c>
      <c r="F33" s="37" t="s">
        <v>127</v>
      </c>
      <c r="G33" s="37" t="s">
        <v>127</v>
      </c>
      <c r="H33" s="37" t="s">
        <v>127</v>
      </c>
    </row>
    <row r="34" spans="1:8" x14ac:dyDescent="0.15">
      <c r="A34" s="38" t="s">
        <v>160</v>
      </c>
      <c r="B34" s="37" t="s">
        <v>127</v>
      </c>
      <c r="C34" s="37" t="s">
        <v>127</v>
      </c>
      <c r="D34" s="37" t="s">
        <v>127</v>
      </c>
      <c r="E34" s="37" t="s">
        <v>127</v>
      </c>
      <c r="F34" s="37" t="s">
        <v>127</v>
      </c>
      <c r="G34" s="37" t="s">
        <v>127</v>
      </c>
      <c r="H34" s="37" t="s">
        <v>127</v>
      </c>
    </row>
    <row r="35" spans="1:8" x14ac:dyDescent="0.15">
      <c r="A35" s="38" t="s">
        <v>159</v>
      </c>
      <c r="B35" s="37" t="s">
        <v>127</v>
      </c>
      <c r="C35" s="37" t="s">
        <v>127</v>
      </c>
      <c r="D35" s="37" t="s">
        <v>127</v>
      </c>
      <c r="E35" s="37" t="s">
        <v>127</v>
      </c>
      <c r="F35" s="37" t="s">
        <v>127</v>
      </c>
      <c r="G35" s="37" t="s">
        <v>127</v>
      </c>
      <c r="H35" s="37" t="s">
        <v>127</v>
      </c>
    </row>
    <row r="36" spans="1:8" x14ac:dyDescent="0.15">
      <c r="A36" s="38" t="s">
        <v>158</v>
      </c>
      <c r="B36" s="37" t="s">
        <v>127</v>
      </c>
      <c r="C36" s="37" t="s">
        <v>127</v>
      </c>
      <c r="D36" s="37" t="s">
        <v>127</v>
      </c>
      <c r="E36" s="37" t="s">
        <v>127</v>
      </c>
      <c r="F36" s="37" t="s">
        <v>127</v>
      </c>
      <c r="G36" s="37" t="s">
        <v>127</v>
      </c>
      <c r="H36" s="37" t="s">
        <v>127</v>
      </c>
    </row>
    <row r="37" spans="1:8" x14ac:dyDescent="0.15">
      <c r="A37" s="38" t="s">
        <v>157</v>
      </c>
      <c r="B37" s="37" t="s">
        <v>127</v>
      </c>
      <c r="C37" s="37" t="s">
        <v>127</v>
      </c>
      <c r="D37" s="37" t="s">
        <v>127</v>
      </c>
      <c r="E37" s="37" t="s">
        <v>127</v>
      </c>
      <c r="F37" s="37" t="s">
        <v>127</v>
      </c>
      <c r="G37" s="37" t="s">
        <v>127</v>
      </c>
      <c r="H37" s="37" t="s">
        <v>127</v>
      </c>
    </row>
    <row r="38" spans="1:8" x14ac:dyDescent="0.15">
      <c r="A38" s="38" t="s">
        <v>156</v>
      </c>
      <c r="B38" s="37" t="s">
        <v>127</v>
      </c>
      <c r="C38" s="37" t="s">
        <v>127</v>
      </c>
      <c r="D38" s="37" t="s">
        <v>127</v>
      </c>
      <c r="E38" s="37" t="s">
        <v>127</v>
      </c>
      <c r="F38" s="37" t="s">
        <v>127</v>
      </c>
      <c r="G38" s="37" t="s">
        <v>127</v>
      </c>
      <c r="H38" s="37" t="s">
        <v>127</v>
      </c>
    </row>
    <row r="39" spans="1:8" x14ac:dyDescent="0.15">
      <c r="A39" s="38" t="s">
        <v>155</v>
      </c>
      <c r="B39" s="37" t="s">
        <v>127</v>
      </c>
      <c r="C39" s="37" t="s">
        <v>127</v>
      </c>
      <c r="D39" s="37" t="s">
        <v>127</v>
      </c>
      <c r="E39" s="37" t="s">
        <v>127</v>
      </c>
      <c r="F39" s="37" t="s">
        <v>127</v>
      </c>
      <c r="G39" s="37" t="s">
        <v>127</v>
      </c>
      <c r="H39" s="37" t="s">
        <v>127</v>
      </c>
    </row>
    <row r="40" spans="1:8" x14ac:dyDescent="0.15">
      <c r="A40" s="38" t="s">
        <v>154</v>
      </c>
      <c r="B40" s="37" t="s">
        <v>127</v>
      </c>
      <c r="C40" s="37" t="s">
        <v>127</v>
      </c>
      <c r="D40" s="37" t="s">
        <v>127</v>
      </c>
      <c r="E40" s="37" t="s">
        <v>127</v>
      </c>
      <c r="F40" s="37" t="s">
        <v>127</v>
      </c>
      <c r="G40" s="37" t="s">
        <v>127</v>
      </c>
      <c r="H40" s="37" t="s">
        <v>127</v>
      </c>
    </row>
    <row r="41" spans="1:8" x14ac:dyDescent="0.15">
      <c r="A41" s="38" t="s">
        <v>153</v>
      </c>
      <c r="B41" s="37">
        <v>10980</v>
      </c>
      <c r="C41" s="37" t="s">
        <v>127</v>
      </c>
      <c r="D41" s="37" t="s">
        <v>127</v>
      </c>
      <c r="E41" s="37">
        <v>10980</v>
      </c>
      <c r="F41" s="37">
        <v>373</v>
      </c>
      <c r="G41" s="37">
        <v>373</v>
      </c>
      <c r="H41" s="37">
        <v>10607</v>
      </c>
    </row>
    <row r="42" spans="1:8" x14ac:dyDescent="0.15">
      <c r="A42" s="38" t="s">
        <v>152</v>
      </c>
      <c r="B42" s="37" t="s">
        <v>127</v>
      </c>
      <c r="C42" s="37" t="s">
        <v>127</v>
      </c>
      <c r="D42" s="37" t="s">
        <v>127</v>
      </c>
      <c r="E42" s="37" t="s">
        <v>127</v>
      </c>
      <c r="F42" s="37" t="s">
        <v>127</v>
      </c>
      <c r="G42" s="37" t="s">
        <v>127</v>
      </c>
      <c r="H42" s="37" t="s">
        <v>127</v>
      </c>
    </row>
    <row r="43" spans="1:8" x14ac:dyDescent="0.15">
      <c r="A43" s="38" t="s">
        <v>151</v>
      </c>
      <c r="B43" s="37" t="s">
        <v>127</v>
      </c>
      <c r="C43" s="37" t="s">
        <v>127</v>
      </c>
      <c r="D43" s="37" t="s">
        <v>127</v>
      </c>
      <c r="E43" s="37" t="s">
        <v>127</v>
      </c>
      <c r="F43" s="37" t="s">
        <v>127</v>
      </c>
      <c r="G43" s="37" t="s">
        <v>127</v>
      </c>
      <c r="H43" s="37" t="s">
        <v>127</v>
      </c>
    </row>
    <row r="44" spans="1:8" x14ac:dyDescent="0.15">
      <c r="A44" s="38" t="s">
        <v>150</v>
      </c>
      <c r="B44" s="37" t="s">
        <v>127</v>
      </c>
      <c r="C44" s="37" t="s">
        <v>127</v>
      </c>
      <c r="D44" s="37" t="s">
        <v>127</v>
      </c>
      <c r="E44" s="37" t="s">
        <v>127</v>
      </c>
      <c r="F44" s="37" t="s">
        <v>127</v>
      </c>
      <c r="G44" s="37" t="s">
        <v>127</v>
      </c>
      <c r="H44" s="37" t="s">
        <v>127</v>
      </c>
    </row>
    <row r="45" spans="1:8" x14ac:dyDescent="0.15">
      <c r="A45" s="38" t="s">
        <v>149</v>
      </c>
      <c r="B45" s="37" t="s">
        <v>127</v>
      </c>
      <c r="C45" s="37" t="s">
        <v>127</v>
      </c>
      <c r="D45" s="37" t="s">
        <v>127</v>
      </c>
      <c r="E45" s="37" t="s">
        <v>127</v>
      </c>
      <c r="F45" s="37" t="s">
        <v>127</v>
      </c>
      <c r="G45" s="37" t="s">
        <v>127</v>
      </c>
      <c r="H45" s="37" t="s">
        <v>127</v>
      </c>
    </row>
    <row r="46" spans="1:8" x14ac:dyDescent="0.15">
      <c r="A46" s="38" t="s">
        <v>148</v>
      </c>
      <c r="B46" s="37">
        <v>709985</v>
      </c>
      <c r="C46" s="37">
        <v>9708</v>
      </c>
      <c r="D46" s="37" t="s">
        <v>127</v>
      </c>
      <c r="E46" s="37">
        <v>719693</v>
      </c>
      <c r="F46" s="37">
        <v>629349</v>
      </c>
      <c r="G46" s="37">
        <v>12918</v>
      </c>
      <c r="H46" s="37">
        <v>90344</v>
      </c>
    </row>
    <row r="47" spans="1:8" x14ac:dyDescent="0.15">
      <c r="A47" s="38" t="s">
        <v>147</v>
      </c>
      <c r="B47" s="37">
        <v>3755544</v>
      </c>
      <c r="C47" s="37" t="s">
        <v>127</v>
      </c>
      <c r="D47" s="37" t="s">
        <v>127</v>
      </c>
      <c r="E47" s="37">
        <v>3755544</v>
      </c>
      <c r="F47" s="37">
        <v>2509650</v>
      </c>
      <c r="G47" s="37">
        <v>64581</v>
      </c>
      <c r="H47" s="37">
        <v>1245894</v>
      </c>
    </row>
    <row r="48" spans="1:8" x14ac:dyDescent="0.15">
      <c r="A48" s="38" t="s">
        <v>146</v>
      </c>
      <c r="B48" s="37">
        <v>50834646</v>
      </c>
      <c r="C48" s="37">
        <v>62011</v>
      </c>
      <c r="D48" s="37" t="s">
        <v>127</v>
      </c>
      <c r="E48" s="37">
        <v>50896658</v>
      </c>
      <c r="F48" s="37">
        <v>48754353</v>
      </c>
      <c r="G48" s="37">
        <v>1018490</v>
      </c>
      <c r="H48" s="37">
        <v>2142305</v>
      </c>
    </row>
    <row r="49" spans="1:8" x14ac:dyDescent="0.15">
      <c r="A49" s="38" t="s">
        <v>145</v>
      </c>
      <c r="B49" s="37">
        <v>98088</v>
      </c>
      <c r="C49" s="37">
        <v>2084</v>
      </c>
      <c r="D49" s="37" t="s">
        <v>127</v>
      </c>
      <c r="E49" s="37">
        <v>100172</v>
      </c>
      <c r="F49" s="37">
        <v>65689</v>
      </c>
      <c r="G49" s="37">
        <v>2630</v>
      </c>
      <c r="H49" s="37">
        <v>34483</v>
      </c>
    </row>
    <row r="50" spans="1:8" x14ac:dyDescent="0.15">
      <c r="A50" s="38" t="s">
        <v>144</v>
      </c>
      <c r="B50" s="37" t="s">
        <v>127</v>
      </c>
      <c r="C50" s="37" t="s">
        <v>127</v>
      </c>
      <c r="D50" s="37" t="s">
        <v>127</v>
      </c>
      <c r="E50" s="37" t="s">
        <v>127</v>
      </c>
      <c r="F50" s="37" t="s">
        <v>127</v>
      </c>
      <c r="G50" s="37" t="s">
        <v>127</v>
      </c>
      <c r="H50" s="37" t="s">
        <v>127</v>
      </c>
    </row>
    <row r="51" spans="1:8" x14ac:dyDescent="0.15">
      <c r="A51" s="38" t="s">
        <v>143</v>
      </c>
      <c r="B51" s="37" t="s">
        <v>127</v>
      </c>
      <c r="C51" s="37" t="s">
        <v>127</v>
      </c>
      <c r="D51" s="37" t="s">
        <v>127</v>
      </c>
      <c r="E51" s="37" t="s">
        <v>127</v>
      </c>
      <c r="F51" s="37" t="s">
        <v>127</v>
      </c>
      <c r="G51" s="37" t="s">
        <v>127</v>
      </c>
      <c r="H51" s="37" t="s">
        <v>127</v>
      </c>
    </row>
    <row r="52" spans="1:8" x14ac:dyDescent="0.15">
      <c r="A52" s="38" t="s">
        <v>142</v>
      </c>
      <c r="B52" s="37" t="s">
        <v>127</v>
      </c>
      <c r="C52" s="37" t="s">
        <v>127</v>
      </c>
      <c r="D52" s="37" t="s">
        <v>127</v>
      </c>
      <c r="E52" s="37" t="s">
        <v>127</v>
      </c>
      <c r="F52" s="37" t="s">
        <v>127</v>
      </c>
      <c r="G52" s="37" t="s">
        <v>127</v>
      </c>
      <c r="H52" s="37" t="s">
        <v>127</v>
      </c>
    </row>
    <row r="53" spans="1:8" x14ac:dyDescent="0.15">
      <c r="A53" s="38" t="s">
        <v>141</v>
      </c>
      <c r="B53" s="37">
        <v>1206886</v>
      </c>
      <c r="C53" s="37" t="s">
        <v>127</v>
      </c>
      <c r="D53" s="37" t="s">
        <v>127</v>
      </c>
      <c r="E53" s="37">
        <v>1206886</v>
      </c>
      <c r="F53" s="37">
        <v>1079034</v>
      </c>
      <c r="G53" s="37">
        <v>28081</v>
      </c>
      <c r="H53" s="37">
        <v>127851</v>
      </c>
    </row>
    <row r="54" spans="1:8" x14ac:dyDescent="0.15">
      <c r="A54" s="38" t="s">
        <v>140</v>
      </c>
      <c r="B54" s="37" t="s">
        <v>127</v>
      </c>
      <c r="C54" s="37" t="s">
        <v>127</v>
      </c>
      <c r="D54" s="37" t="s">
        <v>127</v>
      </c>
      <c r="E54" s="37" t="s">
        <v>127</v>
      </c>
      <c r="F54" s="37" t="s">
        <v>127</v>
      </c>
      <c r="G54" s="37" t="s">
        <v>127</v>
      </c>
      <c r="H54" s="37" t="s">
        <v>127</v>
      </c>
    </row>
    <row r="55" spans="1:8" x14ac:dyDescent="0.15">
      <c r="A55" s="38" t="s">
        <v>139</v>
      </c>
      <c r="B55" s="37" t="s">
        <v>127</v>
      </c>
      <c r="C55" s="37" t="s">
        <v>127</v>
      </c>
      <c r="D55" s="37" t="s">
        <v>127</v>
      </c>
      <c r="E55" s="37" t="s">
        <v>127</v>
      </c>
      <c r="F55" s="37" t="s">
        <v>127</v>
      </c>
      <c r="G55" s="37" t="s">
        <v>127</v>
      </c>
      <c r="H55" s="37" t="s">
        <v>127</v>
      </c>
    </row>
    <row r="56" spans="1:8" x14ac:dyDescent="0.15">
      <c r="A56" s="38" t="s">
        <v>138</v>
      </c>
      <c r="B56" s="37" t="s">
        <v>127</v>
      </c>
      <c r="C56" s="37" t="s">
        <v>127</v>
      </c>
      <c r="D56" s="37" t="s">
        <v>127</v>
      </c>
      <c r="E56" s="37" t="s">
        <v>127</v>
      </c>
      <c r="F56" s="37" t="s">
        <v>127</v>
      </c>
      <c r="G56" s="37" t="s">
        <v>127</v>
      </c>
      <c r="H56" s="37" t="s">
        <v>127</v>
      </c>
    </row>
    <row r="57" spans="1:8" x14ac:dyDescent="0.15">
      <c r="A57" s="38" t="s">
        <v>137</v>
      </c>
      <c r="B57" s="37" t="s">
        <v>127</v>
      </c>
      <c r="C57" s="37">
        <v>39401</v>
      </c>
      <c r="D57" s="37" t="s">
        <v>127</v>
      </c>
      <c r="E57" s="37">
        <v>39401</v>
      </c>
      <c r="F57" s="37" t="s">
        <v>127</v>
      </c>
      <c r="G57" s="37" t="s">
        <v>127</v>
      </c>
      <c r="H57" s="37">
        <v>39401</v>
      </c>
    </row>
    <row r="58" spans="1:8" x14ac:dyDescent="0.15">
      <c r="A58" s="38" t="s">
        <v>136</v>
      </c>
      <c r="B58" s="37">
        <v>1368065</v>
      </c>
      <c r="C58" s="37" t="s">
        <v>127</v>
      </c>
      <c r="D58" s="37" t="s">
        <v>127</v>
      </c>
      <c r="E58" s="37">
        <v>1368065</v>
      </c>
      <c r="F58" s="37">
        <v>990719</v>
      </c>
      <c r="G58" s="37">
        <v>18606</v>
      </c>
      <c r="H58" s="37">
        <v>377346</v>
      </c>
    </row>
    <row r="59" spans="1:8" x14ac:dyDescent="0.15">
      <c r="A59" s="38" t="s">
        <v>135</v>
      </c>
      <c r="B59" s="37">
        <v>3332623</v>
      </c>
      <c r="C59" s="37">
        <v>20974</v>
      </c>
      <c r="D59" s="37" t="s">
        <v>127</v>
      </c>
      <c r="E59" s="37">
        <v>3353597</v>
      </c>
      <c r="F59" s="37">
        <v>1727564</v>
      </c>
      <c r="G59" s="37">
        <v>67916</v>
      </c>
      <c r="H59" s="37">
        <v>1626033</v>
      </c>
    </row>
    <row r="60" spans="1:8" x14ac:dyDescent="0.15">
      <c r="A60" s="38" t="s">
        <v>134</v>
      </c>
      <c r="B60" s="37">
        <v>105663</v>
      </c>
      <c r="C60" s="37">
        <v>119108</v>
      </c>
      <c r="D60" s="37" t="s">
        <v>127</v>
      </c>
      <c r="E60" s="37">
        <v>224771</v>
      </c>
      <c r="F60" s="37">
        <v>39098</v>
      </c>
      <c r="G60" s="37">
        <v>3759</v>
      </c>
      <c r="H60" s="37">
        <v>185672</v>
      </c>
    </row>
    <row r="61" spans="1:8" x14ac:dyDescent="0.15">
      <c r="A61" s="38" t="s">
        <v>133</v>
      </c>
      <c r="B61" s="37" t="s">
        <v>127</v>
      </c>
      <c r="C61" s="37" t="s">
        <v>127</v>
      </c>
      <c r="D61" s="37" t="s">
        <v>127</v>
      </c>
      <c r="E61" s="37" t="s">
        <v>127</v>
      </c>
      <c r="F61" s="37" t="s">
        <v>127</v>
      </c>
      <c r="G61" s="37" t="s">
        <v>127</v>
      </c>
      <c r="H61" s="37" t="s">
        <v>127</v>
      </c>
    </row>
    <row r="62" spans="1:8" x14ac:dyDescent="0.15">
      <c r="A62" s="38" t="s">
        <v>132</v>
      </c>
      <c r="B62" s="37">
        <v>7830</v>
      </c>
      <c r="C62" s="37" t="s">
        <v>127</v>
      </c>
      <c r="D62" s="37" t="s">
        <v>127</v>
      </c>
      <c r="E62" s="37">
        <v>7830</v>
      </c>
      <c r="F62" s="37" t="s">
        <v>127</v>
      </c>
      <c r="G62" s="37" t="s">
        <v>127</v>
      </c>
      <c r="H62" s="37">
        <v>7830</v>
      </c>
    </row>
    <row r="63" spans="1:8" x14ac:dyDescent="0.15">
      <c r="A63" s="38" t="s">
        <v>131</v>
      </c>
      <c r="B63" s="37">
        <v>807387</v>
      </c>
      <c r="C63" s="37">
        <v>33048</v>
      </c>
      <c r="D63" s="37">
        <v>13455</v>
      </c>
      <c r="E63" s="37">
        <v>826980</v>
      </c>
      <c r="F63" s="37">
        <v>611923</v>
      </c>
      <c r="G63" s="37">
        <v>62568</v>
      </c>
      <c r="H63" s="37">
        <v>215057</v>
      </c>
    </row>
    <row r="64" spans="1:8" x14ac:dyDescent="0.15">
      <c r="A64" s="38" t="s">
        <v>130</v>
      </c>
      <c r="B64" s="37">
        <v>776105</v>
      </c>
      <c r="C64" s="37">
        <v>33048</v>
      </c>
      <c r="D64" s="37">
        <v>12300</v>
      </c>
      <c r="E64" s="37">
        <v>796853</v>
      </c>
      <c r="F64" s="37">
        <v>591268</v>
      </c>
      <c r="G64" s="37">
        <v>59752</v>
      </c>
      <c r="H64" s="37">
        <v>205586</v>
      </c>
    </row>
    <row r="65" spans="1:8" x14ac:dyDescent="0.15">
      <c r="A65" s="38" t="s">
        <v>129</v>
      </c>
      <c r="B65" s="37">
        <v>31282</v>
      </c>
      <c r="C65" s="37" t="s">
        <v>127</v>
      </c>
      <c r="D65" s="37">
        <v>1155</v>
      </c>
      <c r="E65" s="37">
        <v>30127</v>
      </c>
      <c r="F65" s="37">
        <v>20655</v>
      </c>
      <c r="G65" s="37">
        <v>2817</v>
      </c>
      <c r="H65" s="37">
        <v>9472</v>
      </c>
    </row>
    <row r="66" spans="1:8" x14ac:dyDescent="0.15">
      <c r="A66" s="38" t="s">
        <v>128</v>
      </c>
      <c r="B66" s="37" t="s">
        <v>127</v>
      </c>
      <c r="C66" s="37" t="s">
        <v>127</v>
      </c>
      <c r="D66" s="37" t="s">
        <v>127</v>
      </c>
      <c r="E66" s="37" t="s">
        <v>127</v>
      </c>
      <c r="F66" s="37" t="s">
        <v>127</v>
      </c>
      <c r="G66" s="37" t="s">
        <v>127</v>
      </c>
      <c r="H66" s="37" t="s">
        <v>127</v>
      </c>
    </row>
    <row r="67" spans="1:8" x14ac:dyDescent="0.15">
      <c r="A67" s="38" t="s">
        <v>0</v>
      </c>
      <c r="B67" s="37">
        <v>82275524</v>
      </c>
      <c r="C67" s="37">
        <v>613592</v>
      </c>
      <c r="D67" s="37">
        <v>53455</v>
      </c>
      <c r="E67" s="37">
        <v>82835661</v>
      </c>
      <c r="F67" s="37">
        <v>67036942</v>
      </c>
      <c r="G67" s="37">
        <v>1664011</v>
      </c>
      <c r="H67" s="37">
        <v>15798719</v>
      </c>
    </row>
  </sheetData>
  <mergeCells count="1">
    <mergeCell ref="A1:H1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85" workbookViewId="0">
      <selection activeCell="A5" sqref="A5"/>
    </sheetView>
  </sheetViews>
  <sheetFormatPr defaultColWidth="8.875" defaultRowHeight="11.25" x14ac:dyDescent="0.15"/>
  <cols>
    <col min="1" max="1" width="22.875" style="1" customWidth="1"/>
    <col min="2" max="10" width="12.875" style="1" customWidth="1"/>
    <col min="11" max="16384" width="8.875" style="1"/>
  </cols>
  <sheetData>
    <row r="1" spans="1:11" ht="21" x14ac:dyDescent="0.2">
      <c r="A1" s="9" t="s">
        <v>83</v>
      </c>
    </row>
    <row r="2" spans="1:11" ht="13.5" x14ac:dyDescent="0.15">
      <c r="A2" s="54" t="s">
        <v>297</v>
      </c>
      <c r="B2" s="54"/>
    </row>
    <row r="3" spans="1:11" ht="13.5" x14ac:dyDescent="0.15">
      <c r="A3" s="54" t="s">
        <v>298</v>
      </c>
      <c r="B3" s="54"/>
    </row>
    <row r="4" spans="1:11" ht="13.5" x14ac:dyDescent="0.15">
      <c r="A4" s="54" t="s">
        <v>299</v>
      </c>
      <c r="B4" s="54"/>
    </row>
    <row r="5" spans="1:11" ht="13.5" x14ac:dyDescent="0.15">
      <c r="J5" s="7" t="s">
        <v>195</v>
      </c>
    </row>
    <row r="6" spans="1:11" ht="25.5" customHeight="1" x14ac:dyDescent="0.15">
      <c r="A6" s="12" t="s">
        <v>64</v>
      </c>
      <c r="B6" s="6" t="s">
        <v>82</v>
      </c>
      <c r="C6" s="5" t="s">
        <v>81</v>
      </c>
      <c r="D6" s="5" t="s">
        <v>80</v>
      </c>
      <c r="E6" s="5" t="s">
        <v>79</v>
      </c>
      <c r="F6" s="5" t="s">
        <v>78</v>
      </c>
      <c r="G6" s="5" t="s">
        <v>77</v>
      </c>
      <c r="H6" s="5" t="s">
        <v>76</v>
      </c>
      <c r="I6" s="5" t="s">
        <v>75</v>
      </c>
      <c r="J6" s="6" t="s">
        <v>74</v>
      </c>
    </row>
    <row r="7" spans="1:11" ht="18" customHeight="1" x14ac:dyDescent="0.15">
      <c r="A7" s="11">
        <f>SUM(B7:J7)</f>
        <v>9257710</v>
      </c>
      <c r="B7" s="22">
        <f t="shared" ref="B7:J7" si="0">ROUND(B9/1000,0)</f>
        <v>65028</v>
      </c>
      <c r="C7" s="22">
        <f t="shared" si="0"/>
        <v>80133</v>
      </c>
      <c r="D7" s="22">
        <f t="shared" si="0"/>
        <v>50832</v>
      </c>
      <c r="E7" s="22">
        <f>ROUND(E9/1000,0)+1</f>
        <v>326547</v>
      </c>
      <c r="F7" s="22">
        <f t="shared" si="0"/>
        <v>281275</v>
      </c>
      <c r="G7" s="22">
        <f t="shared" si="0"/>
        <v>2555277</v>
      </c>
      <c r="H7" s="22">
        <f t="shared" si="0"/>
        <v>3123078</v>
      </c>
      <c r="I7" s="22">
        <f t="shared" si="0"/>
        <v>2289250</v>
      </c>
      <c r="J7" s="22">
        <f t="shared" si="0"/>
        <v>486290</v>
      </c>
    </row>
    <row r="9" spans="1:11" s="26" customFormat="1" ht="13.5" hidden="1" customHeight="1" x14ac:dyDescent="0.15">
      <c r="A9" s="26">
        <f>SUM(A10:A15)</f>
        <v>9257709224</v>
      </c>
      <c r="B9" s="26">
        <f t="shared" ref="B9:J9" si="1">SUM(B10:B15)</f>
        <v>65027586</v>
      </c>
      <c r="C9" s="26">
        <f t="shared" si="1"/>
        <v>80132635</v>
      </c>
      <c r="D9" s="26">
        <f t="shared" si="1"/>
        <v>50831689</v>
      </c>
      <c r="E9" s="26">
        <f t="shared" si="1"/>
        <v>326546401</v>
      </c>
      <c r="F9" s="26">
        <f t="shared" si="1"/>
        <v>281274847</v>
      </c>
      <c r="G9" s="26">
        <f t="shared" si="1"/>
        <v>2555277433</v>
      </c>
      <c r="H9" s="26">
        <f t="shared" si="1"/>
        <v>3123078495</v>
      </c>
      <c r="I9" s="26">
        <f t="shared" si="1"/>
        <v>2289250409</v>
      </c>
      <c r="J9" s="26">
        <f t="shared" si="1"/>
        <v>486289729</v>
      </c>
      <c r="K9" s="26" t="s">
        <v>250</v>
      </c>
    </row>
    <row r="10" spans="1:11" s="26" customFormat="1" ht="13.5" hidden="1" customHeight="1" x14ac:dyDescent="0.15">
      <c r="A10" s="27">
        <f>SUM(B10:J10)</f>
        <v>5133007081</v>
      </c>
      <c r="B10" s="26">
        <v>41907857</v>
      </c>
      <c r="C10" s="26">
        <v>39154454</v>
      </c>
      <c r="D10" s="26">
        <v>33769189</v>
      </c>
      <c r="E10" s="26">
        <v>262943021</v>
      </c>
      <c r="F10" s="26">
        <v>252057307</v>
      </c>
      <c r="G10" s="26">
        <v>2070289048</v>
      </c>
      <c r="H10" s="26">
        <v>1588446903</v>
      </c>
      <c r="I10" s="26">
        <v>841903354</v>
      </c>
      <c r="J10" s="26">
        <v>2535948</v>
      </c>
      <c r="K10" s="26" t="s">
        <v>244</v>
      </c>
    </row>
    <row r="11" spans="1:11" s="26" customFormat="1" ht="13.5" hidden="1" customHeight="1" x14ac:dyDescent="0.15">
      <c r="A11" s="35">
        <f t="shared" ref="A11:A15" si="2">SUM(B11:J11)</f>
        <v>28741948</v>
      </c>
      <c r="B11" s="28"/>
      <c r="C11" s="26">
        <v>1123138</v>
      </c>
      <c r="E11" s="26">
        <v>27618810</v>
      </c>
      <c r="K11" s="26" t="s">
        <v>245</v>
      </c>
    </row>
    <row r="12" spans="1:11" s="26" customFormat="1" ht="13.5" hidden="1" customHeight="1" x14ac:dyDescent="0.15">
      <c r="A12" s="35">
        <f t="shared" si="2"/>
        <v>17040000</v>
      </c>
      <c r="B12" s="28"/>
      <c r="G12" s="26">
        <v>17040000</v>
      </c>
      <c r="K12" s="26" t="s">
        <v>246</v>
      </c>
    </row>
    <row r="13" spans="1:11" hidden="1" x14ac:dyDescent="0.15">
      <c r="A13" s="35">
        <f t="shared" si="2"/>
        <v>119377719</v>
      </c>
      <c r="G13" s="1">
        <v>56082088</v>
      </c>
      <c r="H13" s="1">
        <v>32538456</v>
      </c>
      <c r="I13" s="1">
        <v>3614639</v>
      </c>
      <c r="J13" s="1">
        <v>27142536</v>
      </c>
      <c r="K13" s="1" t="s">
        <v>247</v>
      </c>
    </row>
    <row r="14" spans="1:11" hidden="1" x14ac:dyDescent="0.15">
      <c r="A14" s="35">
        <f t="shared" si="2"/>
        <v>3145132236</v>
      </c>
      <c r="B14" s="1">
        <v>21753729</v>
      </c>
      <c r="C14" s="1">
        <v>37305043</v>
      </c>
      <c r="D14" s="1">
        <v>13387500</v>
      </c>
      <c r="E14" s="1">
        <v>31484570</v>
      </c>
      <c r="F14" s="1">
        <v>23905040</v>
      </c>
      <c r="G14" s="1">
        <v>363254749</v>
      </c>
      <c r="H14" s="1">
        <v>1225110849</v>
      </c>
      <c r="I14" s="1">
        <v>996553368</v>
      </c>
      <c r="J14" s="1">
        <v>432377388</v>
      </c>
      <c r="K14" s="1" t="s">
        <v>248</v>
      </c>
    </row>
    <row r="15" spans="1:11" hidden="1" x14ac:dyDescent="0.15">
      <c r="A15" s="35">
        <f t="shared" si="2"/>
        <v>814410240</v>
      </c>
      <c r="B15" s="1">
        <v>1366000</v>
      </c>
      <c r="C15" s="1">
        <v>2550000</v>
      </c>
      <c r="D15" s="1">
        <v>3675000</v>
      </c>
      <c r="E15" s="1">
        <v>4500000</v>
      </c>
      <c r="F15" s="1">
        <v>5312500</v>
      </c>
      <c r="G15" s="1">
        <v>48611548</v>
      </c>
      <c r="H15" s="1">
        <v>276982287</v>
      </c>
      <c r="I15" s="1">
        <v>447179048</v>
      </c>
      <c r="J15" s="1">
        <v>24233857</v>
      </c>
      <c r="K15" s="1" t="s">
        <v>249</v>
      </c>
    </row>
    <row r="16" spans="1:11" hidden="1" x14ac:dyDescent="0.15"/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scale="96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A5" sqref="A5"/>
    </sheetView>
  </sheetViews>
  <sheetFormatPr defaultColWidth="8.875" defaultRowHeight="11.25" x14ac:dyDescent="0.15"/>
  <cols>
    <col min="1" max="1" width="22.875" style="1" customWidth="1"/>
    <col min="2" max="2" width="112.875" style="1" customWidth="1"/>
    <col min="3" max="16384" width="8.875" style="1"/>
  </cols>
  <sheetData>
    <row r="1" spans="1:2" ht="21" x14ac:dyDescent="0.2">
      <c r="A1" s="9" t="s">
        <v>86</v>
      </c>
    </row>
    <row r="2" spans="1:2" ht="13.5" x14ac:dyDescent="0.15">
      <c r="A2" s="54" t="s">
        <v>297</v>
      </c>
      <c r="B2" s="54"/>
    </row>
    <row r="3" spans="1:2" ht="13.5" x14ac:dyDescent="0.15">
      <c r="A3" s="54" t="s">
        <v>298</v>
      </c>
      <c r="B3" s="54"/>
    </row>
    <row r="4" spans="1:2" ht="13.5" x14ac:dyDescent="0.15">
      <c r="A4" s="54" t="s">
        <v>299</v>
      </c>
      <c r="B4" s="54"/>
    </row>
    <row r="5" spans="1:2" ht="13.5" x14ac:dyDescent="0.15">
      <c r="B5" s="7"/>
    </row>
    <row r="6" spans="1:2" ht="30" customHeight="1" x14ac:dyDescent="0.15">
      <c r="A6" s="16" t="s">
        <v>85</v>
      </c>
      <c r="B6" s="6" t="s">
        <v>84</v>
      </c>
    </row>
    <row r="7" spans="1:2" ht="18" customHeight="1" x14ac:dyDescent="0.15">
      <c r="A7" s="15" t="s">
        <v>243</v>
      </c>
      <c r="B7" s="2"/>
    </row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zoomScaleSheetLayoutView="100" workbookViewId="0">
      <selection activeCell="A5" sqref="A5"/>
    </sheetView>
  </sheetViews>
  <sheetFormatPr defaultColWidth="8.875" defaultRowHeight="11.25" x14ac:dyDescent="0.15"/>
  <cols>
    <col min="1" max="1" width="18.875" style="1" customWidth="1"/>
    <col min="2" max="6" width="20.875" style="1" customWidth="1"/>
    <col min="7" max="16384" width="8.875" style="1"/>
  </cols>
  <sheetData>
    <row r="1" spans="1:6" ht="21" x14ac:dyDescent="0.2">
      <c r="A1" s="9" t="s">
        <v>93</v>
      </c>
    </row>
    <row r="2" spans="1:6" ht="13.5" x14ac:dyDescent="0.15">
      <c r="A2" s="54" t="s">
        <v>297</v>
      </c>
      <c r="B2" s="54"/>
    </row>
    <row r="3" spans="1:6" ht="13.5" x14ac:dyDescent="0.15">
      <c r="A3" s="54" t="s">
        <v>298</v>
      </c>
      <c r="B3" s="54"/>
    </row>
    <row r="4" spans="1:6" ht="13.5" x14ac:dyDescent="0.15">
      <c r="A4" s="54" t="s">
        <v>299</v>
      </c>
      <c r="B4" s="54"/>
    </row>
    <row r="5" spans="1:6" ht="13.5" x14ac:dyDescent="0.15">
      <c r="F5" s="7" t="s">
        <v>195</v>
      </c>
    </row>
    <row r="6" spans="1:6" ht="22.5" customHeight="1" x14ac:dyDescent="0.15">
      <c r="A6" s="55" t="s">
        <v>92</v>
      </c>
      <c r="B6" s="55" t="s">
        <v>91</v>
      </c>
      <c r="C6" s="55" t="s">
        <v>90</v>
      </c>
      <c r="D6" s="55" t="s">
        <v>89</v>
      </c>
      <c r="E6" s="55"/>
      <c r="F6" s="55" t="s">
        <v>88</v>
      </c>
    </row>
    <row r="7" spans="1:6" ht="22.5" customHeight="1" x14ac:dyDescent="0.15">
      <c r="A7" s="55"/>
      <c r="B7" s="55"/>
      <c r="C7" s="55"/>
      <c r="D7" s="6" t="s">
        <v>87</v>
      </c>
      <c r="E7" s="6" t="s">
        <v>26</v>
      </c>
      <c r="F7" s="55"/>
    </row>
    <row r="8" spans="1:6" ht="18" customHeight="1" x14ac:dyDescent="0.15">
      <c r="A8" s="33" t="s">
        <v>252</v>
      </c>
      <c r="B8" s="22"/>
      <c r="C8" s="22">
        <v>1103</v>
      </c>
      <c r="D8" s="22"/>
      <c r="E8" s="22"/>
      <c r="F8" s="22">
        <f>B8+C8-D8-E8</f>
        <v>1103</v>
      </c>
    </row>
    <row r="9" spans="1:6" ht="18" customHeight="1" x14ac:dyDescent="0.15">
      <c r="A9" s="33" t="s">
        <v>251</v>
      </c>
      <c r="B9" s="22">
        <v>7077</v>
      </c>
      <c r="C9" s="22"/>
      <c r="D9" s="22">
        <v>412</v>
      </c>
      <c r="E9" s="22">
        <v>6125</v>
      </c>
      <c r="F9" s="22">
        <f>B9+C9-D9-E9</f>
        <v>540</v>
      </c>
    </row>
    <row r="10" spans="1:6" ht="18" customHeight="1" x14ac:dyDescent="0.15">
      <c r="A10" s="33" t="s">
        <v>121</v>
      </c>
      <c r="B10" s="22">
        <v>1010419</v>
      </c>
      <c r="C10" s="22"/>
      <c r="D10" s="22">
        <v>52077</v>
      </c>
      <c r="E10" s="22"/>
      <c r="F10" s="22">
        <f t="shared" ref="F10:F11" si="0">B10+C10-D10-E10</f>
        <v>958342</v>
      </c>
    </row>
    <row r="11" spans="1:6" ht="18" customHeight="1" x14ac:dyDescent="0.15">
      <c r="A11" s="33" t="s">
        <v>122</v>
      </c>
      <c r="B11" s="22">
        <v>54446</v>
      </c>
      <c r="C11" s="22">
        <v>53459</v>
      </c>
      <c r="D11" s="22">
        <f>B11</f>
        <v>54446</v>
      </c>
      <c r="E11" s="22"/>
      <c r="F11" s="22">
        <f t="shared" si="0"/>
        <v>53459</v>
      </c>
    </row>
    <row r="12" spans="1:6" ht="18" customHeight="1" x14ac:dyDescent="0.15">
      <c r="A12" s="3" t="s">
        <v>0</v>
      </c>
      <c r="B12" s="25">
        <f>SUM(B8:B11)</f>
        <v>1071942</v>
      </c>
      <c r="C12" s="25">
        <f>SUM(C8:C11)</f>
        <v>54562</v>
      </c>
      <c r="D12" s="25">
        <f>SUM(D8:D11)</f>
        <v>106935</v>
      </c>
      <c r="E12" s="25">
        <f>SUM(E8:E11)</f>
        <v>6125</v>
      </c>
      <c r="F12" s="25">
        <f>SUM(F8:F11)</f>
        <v>1013444</v>
      </c>
    </row>
  </sheetData>
  <mergeCells count="8">
    <mergeCell ref="C6:C7"/>
    <mergeCell ref="F6:F7"/>
    <mergeCell ref="D6:E6"/>
    <mergeCell ref="A2:B2"/>
    <mergeCell ref="A3:B3"/>
    <mergeCell ref="A4:B4"/>
    <mergeCell ref="A6:A7"/>
    <mergeCell ref="B6:B7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Normal="100" zoomScaleSheetLayoutView="100" workbookViewId="0">
      <selection activeCell="A5" sqref="A5"/>
    </sheetView>
  </sheetViews>
  <sheetFormatPr defaultColWidth="8.875" defaultRowHeight="11.25" x14ac:dyDescent="0.15"/>
  <cols>
    <col min="1" max="1" width="25.875" style="1" customWidth="1"/>
    <col min="2" max="2" width="35.5" style="1" bestFit="1" customWidth="1"/>
    <col min="3" max="4" width="16.875" style="1" customWidth="1"/>
    <col min="5" max="5" width="39.875" style="1" customWidth="1"/>
    <col min="6" max="16384" width="8.875" style="1"/>
  </cols>
  <sheetData>
    <row r="1" spans="1:5" ht="21" x14ac:dyDescent="0.2">
      <c r="A1" s="9" t="s">
        <v>101</v>
      </c>
    </row>
    <row r="2" spans="1:5" ht="13.5" x14ac:dyDescent="0.15">
      <c r="A2" s="54" t="s">
        <v>297</v>
      </c>
      <c r="B2" s="54"/>
    </row>
    <row r="3" spans="1:5" ht="13.5" x14ac:dyDescent="0.15">
      <c r="A3" s="54" t="s">
        <v>298</v>
      </c>
      <c r="B3" s="54"/>
    </row>
    <row r="4" spans="1:5" ht="13.5" x14ac:dyDescent="0.15">
      <c r="A4" s="54" t="s">
        <v>299</v>
      </c>
      <c r="B4" s="54"/>
    </row>
    <row r="5" spans="1:5" ht="13.5" x14ac:dyDescent="0.15">
      <c r="E5" s="7" t="s">
        <v>195</v>
      </c>
    </row>
    <row r="6" spans="1:5" ht="22.5" customHeight="1" x14ac:dyDescent="0.15">
      <c r="A6" s="6" t="s">
        <v>92</v>
      </c>
      <c r="B6" s="6" t="s">
        <v>100</v>
      </c>
      <c r="C6" s="6" t="s">
        <v>99</v>
      </c>
      <c r="D6" s="6" t="s">
        <v>98</v>
      </c>
      <c r="E6" s="6" t="s">
        <v>97</v>
      </c>
    </row>
    <row r="7" spans="1:5" ht="18" customHeight="1" x14ac:dyDescent="0.15">
      <c r="A7" s="58" t="s">
        <v>96</v>
      </c>
      <c r="B7" s="51" t="s">
        <v>256</v>
      </c>
      <c r="C7" s="2"/>
      <c r="D7" s="20">
        <v>29270</v>
      </c>
      <c r="E7" s="51" t="s">
        <v>259</v>
      </c>
    </row>
    <row r="8" spans="1:5" ht="18" customHeight="1" x14ac:dyDescent="0.15">
      <c r="A8" s="58"/>
      <c r="B8" s="51" t="s">
        <v>257</v>
      </c>
      <c r="C8" s="2"/>
      <c r="D8" s="20">
        <v>7659</v>
      </c>
      <c r="E8" s="51" t="s">
        <v>260</v>
      </c>
    </row>
    <row r="9" spans="1:5" ht="18" customHeight="1" x14ac:dyDescent="0.15">
      <c r="A9" s="59"/>
      <c r="B9" s="51" t="s">
        <v>258</v>
      </c>
      <c r="C9" s="2"/>
      <c r="D9" s="20">
        <v>4525</v>
      </c>
      <c r="E9" s="51" t="s">
        <v>296</v>
      </c>
    </row>
    <row r="10" spans="1:5" ht="18" customHeight="1" x14ac:dyDescent="0.15">
      <c r="A10" s="60"/>
      <c r="B10" s="3" t="s">
        <v>94</v>
      </c>
      <c r="C10" s="17"/>
      <c r="D10" s="20">
        <f>SUM(D7:D9)</f>
        <v>41454</v>
      </c>
      <c r="E10" s="52"/>
    </row>
    <row r="11" spans="1:5" ht="18" customHeight="1" x14ac:dyDescent="0.15">
      <c r="A11" s="59" t="s">
        <v>95</v>
      </c>
      <c r="B11" s="51" t="s">
        <v>253</v>
      </c>
      <c r="C11" s="2"/>
      <c r="D11" s="20">
        <v>57014</v>
      </c>
      <c r="E11" s="51"/>
    </row>
    <row r="12" spans="1:5" ht="18" customHeight="1" x14ac:dyDescent="0.15">
      <c r="A12" s="59"/>
      <c r="B12" s="51" t="s">
        <v>254</v>
      </c>
      <c r="C12" s="2"/>
      <c r="D12" s="34">
        <v>23494</v>
      </c>
      <c r="E12" s="51"/>
    </row>
    <row r="13" spans="1:5" ht="18" customHeight="1" x14ac:dyDescent="0.15">
      <c r="A13" s="59"/>
      <c r="B13" s="51" t="s">
        <v>255</v>
      </c>
      <c r="C13" s="2"/>
      <c r="D13" s="20">
        <v>18113</v>
      </c>
      <c r="E13" s="51"/>
    </row>
    <row r="14" spans="1:5" ht="18" customHeight="1" x14ac:dyDescent="0.15">
      <c r="A14" s="59"/>
      <c r="B14" s="51" t="s">
        <v>261</v>
      </c>
      <c r="C14" s="2"/>
      <c r="D14" s="34">
        <v>1987593</v>
      </c>
      <c r="E14" s="51"/>
    </row>
    <row r="15" spans="1:5" ht="18" customHeight="1" x14ac:dyDescent="0.15">
      <c r="A15" s="60"/>
      <c r="B15" s="3" t="s">
        <v>94</v>
      </c>
      <c r="C15" s="17"/>
      <c r="D15" s="20">
        <f>SUM(D11:D14)</f>
        <v>2086214</v>
      </c>
      <c r="E15" s="52"/>
    </row>
    <row r="16" spans="1:5" ht="18" customHeight="1" x14ac:dyDescent="0.15">
      <c r="A16" s="3" t="s">
        <v>0</v>
      </c>
      <c r="B16" s="17"/>
      <c r="C16" s="17"/>
      <c r="D16" s="20">
        <f>D10+D15</f>
        <v>2127668</v>
      </c>
      <c r="E16" s="52"/>
    </row>
    <row r="17" spans="3:5" ht="12" hidden="1" thickBot="1" x14ac:dyDescent="0.2">
      <c r="E17" s="1" t="s">
        <v>262</v>
      </c>
    </row>
    <row r="18" spans="3:5" ht="12" hidden="1" thickBot="1" x14ac:dyDescent="0.2">
      <c r="C18" s="21" t="s">
        <v>119</v>
      </c>
      <c r="D18" s="23">
        <v>2127668</v>
      </c>
      <c r="E18" s="1" t="s">
        <v>120</v>
      </c>
    </row>
    <row r="19" spans="3:5" hidden="1" x14ac:dyDescent="0.15">
      <c r="C19" s="21" t="s">
        <v>113</v>
      </c>
      <c r="D19" s="21" t="str">
        <f>IF(D16=D18,"OK","NG")</f>
        <v>OK</v>
      </c>
    </row>
    <row r="20" spans="3:5" hidden="1" x14ac:dyDescent="0.15"/>
    <row r="21" spans="3:5" hidden="1" x14ac:dyDescent="0.15"/>
  </sheetData>
  <mergeCells count="5">
    <mergeCell ref="A7:A10"/>
    <mergeCell ref="A11:A15"/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zoomScaleNormal="100" zoomScaleSheetLayoutView="100" workbookViewId="0">
      <selection activeCell="A5" sqref="A5"/>
    </sheetView>
  </sheetViews>
  <sheetFormatPr defaultColWidth="8.875" defaultRowHeight="11.25" x14ac:dyDescent="0.15"/>
  <cols>
    <col min="1" max="1" width="28.875" style="1" customWidth="1"/>
    <col min="2" max="3" width="24.875" style="1" customWidth="1"/>
    <col min="4" max="4" width="28.875" style="1" customWidth="1"/>
    <col min="5" max="5" width="24.875" style="1" customWidth="1"/>
    <col min="6" max="6" width="9.75" style="26" hidden="1" customWidth="1"/>
    <col min="7" max="11" width="0" style="1" hidden="1" customWidth="1"/>
    <col min="12" max="16384" width="8.875" style="1"/>
  </cols>
  <sheetData>
    <row r="1" spans="1:6" ht="21" x14ac:dyDescent="0.2">
      <c r="A1" s="9" t="s">
        <v>109</v>
      </c>
    </row>
    <row r="2" spans="1:6" ht="13.5" x14ac:dyDescent="0.15">
      <c r="A2" s="54" t="s">
        <v>297</v>
      </c>
      <c r="B2" s="54"/>
    </row>
    <row r="3" spans="1:6" ht="13.5" x14ac:dyDescent="0.15">
      <c r="A3" s="54" t="s">
        <v>298</v>
      </c>
      <c r="B3" s="54"/>
    </row>
    <row r="4" spans="1:6" ht="13.5" x14ac:dyDescent="0.15">
      <c r="A4" s="54" t="s">
        <v>299</v>
      </c>
      <c r="B4" s="54"/>
    </row>
    <row r="5" spans="1:6" ht="13.5" x14ac:dyDescent="0.15">
      <c r="E5" s="7" t="s">
        <v>195</v>
      </c>
    </row>
    <row r="6" spans="1:6" ht="22.5" customHeight="1" x14ac:dyDescent="0.15">
      <c r="A6" s="6" t="s">
        <v>108</v>
      </c>
      <c r="B6" s="6" t="s">
        <v>92</v>
      </c>
      <c r="C6" s="55" t="s">
        <v>107</v>
      </c>
      <c r="D6" s="55"/>
      <c r="E6" s="6" t="s">
        <v>98</v>
      </c>
    </row>
    <row r="7" spans="1:6" ht="18" customHeight="1" x14ac:dyDescent="0.15">
      <c r="A7" s="60" t="s">
        <v>106</v>
      </c>
      <c r="B7" s="60" t="s">
        <v>105</v>
      </c>
      <c r="C7" s="59" t="s">
        <v>263</v>
      </c>
      <c r="D7" s="61"/>
      <c r="E7" s="22">
        <f>ROUND(F7/1000,0)</f>
        <v>698185</v>
      </c>
      <c r="F7" s="26">
        <v>698184504</v>
      </c>
    </row>
    <row r="8" spans="1:6" ht="18" customHeight="1" x14ac:dyDescent="0.15">
      <c r="A8" s="60"/>
      <c r="B8" s="60"/>
      <c r="C8" s="59" t="s">
        <v>264</v>
      </c>
      <c r="D8" s="61"/>
      <c r="E8" s="22">
        <f>ROUND(F8/1000,0)</f>
        <v>2242835</v>
      </c>
      <c r="F8" s="26">
        <v>2242835000</v>
      </c>
    </row>
    <row r="9" spans="1:6" ht="18" customHeight="1" x14ac:dyDescent="0.15">
      <c r="A9" s="60"/>
      <c r="B9" s="60"/>
      <c r="C9" s="59" t="s">
        <v>265</v>
      </c>
      <c r="D9" s="61"/>
      <c r="E9" s="22">
        <f>ROUND(F9/1000,0)</f>
        <v>76499</v>
      </c>
      <c r="F9" s="26">
        <v>76499000</v>
      </c>
    </row>
    <row r="10" spans="1:6" ht="18" customHeight="1" x14ac:dyDescent="0.15">
      <c r="A10" s="60"/>
      <c r="B10" s="60"/>
      <c r="C10" s="59" t="s">
        <v>124</v>
      </c>
      <c r="D10" s="61"/>
      <c r="E10" s="22">
        <f>ROUND(F10/1000,0)</f>
        <v>146041</v>
      </c>
      <c r="F10" s="26">
        <f>168920000-22879422</f>
        <v>146040578</v>
      </c>
    </row>
    <row r="11" spans="1:6" ht="18" customHeight="1" x14ac:dyDescent="0.15">
      <c r="A11" s="60"/>
      <c r="B11" s="60"/>
      <c r="C11" s="60" t="s">
        <v>39</v>
      </c>
      <c r="D11" s="61"/>
      <c r="E11" s="22">
        <f>SUM(E7:E10)</f>
        <v>3163560</v>
      </c>
    </row>
    <row r="12" spans="1:6" ht="18" customHeight="1" x14ac:dyDescent="0.15">
      <c r="A12" s="60"/>
      <c r="B12" s="60" t="s">
        <v>104</v>
      </c>
      <c r="C12" s="62" t="s">
        <v>103</v>
      </c>
      <c r="D12" s="4" t="s">
        <v>266</v>
      </c>
      <c r="E12" s="22">
        <v>99895</v>
      </c>
    </row>
    <row r="13" spans="1:6" ht="18" customHeight="1" x14ac:dyDescent="0.15">
      <c r="A13" s="60"/>
      <c r="B13" s="60"/>
      <c r="C13" s="60"/>
      <c r="D13" s="4" t="s">
        <v>267</v>
      </c>
      <c r="E13" s="22">
        <v>15864</v>
      </c>
    </row>
    <row r="14" spans="1:6" ht="18" customHeight="1" x14ac:dyDescent="0.15">
      <c r="A14" s="60"/>
      <c r="B14" s="60"/>
      <c r="C14" s="60"/>
      <c r="D14" s="4"/>
      <c r="E14" s="22"/>
    </row>
    <row r="15" spans="1:6" ht="18" customHeight="1" x14ac:dyDescent="0.15">
      <c r="A15" s="60"/>
      <c r="B15" s="60"/>
      <c r="C15" s="60"/>
      <c r="D15" s="4"/>
      <c r="E15" s="22"/>
    </row>
    <row r="16" spans="1:6" ht="18" customHeight="1" x14ac:dyDescent="0.15">
      <c r="A16" s="60"/>
      <c r="B16" s="60"/>
      <c r="C16" s="60"/>
      <c r="D16" s="3" t="s">
        <v>94</v>
      </c>
      <c r="E16" s="22">
        <f>SUM(E12:E15)</f>
        <v>115759</v>
      </c>
    </row>
    <row r="17" spans="1:6" ht="18" customHeight="1" x14ac:dyDescent="0.15">
      <c r="A17" s="60"/>
      <c r="B17" s="60"/>
      <c r="C17" s="62" t="s">
        <v>102</v>
      </c>
      <c r="D17" s="4" t="s">
        <v>266</v>
      </c>
      <c r="E17" s="22">
        <v>173076</v>
      </c>
    </row>
    <row r="18" spans="1:6" ht="18" customHeight="1" x14ac:dyDescent="0.15">
      <c r="A18" s="60"/>
      <c r="B18" s="60"/>
      <c r="C18" s="60"/>
      <c r="D18" s="4" t="s">
        <v>267</v>
      </c>
      <c r="E18" s="22">
        <v>245397</v>
      </c>
    </row>
    <row r="19" spans="1:6" ht="18" customHeight="1" x14ac:dyDescent="0.15">
      <c r="A19" s="60"/>
      <c r="B19" s="60"/>
      <c r="C19" s="60"/>
      <c r="D19" s="4"/>
      <c r="E19" s="22"/>
    </row>
    <row r="20" spans="1:6" ht="18" customHeight="1" x14ac:dyDescent="0.15">
      <c r="A20" s="60"/>
      <c r="B20" s="60"/>
      <c r="C20" s="60"/>
      <c r="D20" s="4"/>
      <c r="E20" s="22"/>
    </row>
    <row r="21" spans="1:6" ht="18" customHeight="1" x14ac:dyDescent="0.15">
      <c r="A21" s="60"/>
      <c r="B21" s="60"/>
      <c r="C21" s="60"/>
      <c r="D21" s="3" t="s">
        <v>94</v>
      </c>
      <c r="E21" s="22">
        <f>SUM(E17:E20)</f>
        <v>418473</v>
      </c>
    </row>
    <row r="22" spans="1:6" ht="18" customHeight="1" x14ac:dyDescent="0.15">
      <c r="A22" s="61"/>
      <c r="B22" s="61"/>
      <c r="C22" s="60" t="s">
        <v>39</v>
      </c>
      <c r="D22" s="61"/>
      <c r="E22" s="22">
        <f>E16+E21</f>
        <v>534232</v>
      </c>
    </row>
    <row r="23" spans="1:6" ht="18" customHeight="1" x14ac:dyDescent="0.15">
      <c r="A23" s="61"/>
      <c r="B23" s="60" t="s">
        <v>0</v>
      </c>
      <c r="C23" s="61"/>
      <c r="D23" s="61"/>
      <c r="E23" s="22">
        <f>E11+E22</f>
        <v>3697792</v>
      </c>
    </row>
    <row r="24" spans="1:6" ht="18" customHeight="1" x14ac:dyDescent="0.15">
      <c r="A24" s="60" t="s">
        <v>112</v>
      </c>
      <c r="B24" s="60" t="s">
        <v>105</v>
      </c>
      <c r="C24" s="59" t="s">
        <v>268</v>
      </c>
      <c r="D24" s="61"/>
      <c r="E24" s="22">
        <f>ROUND(F24/1000,0)</f>
        <v>107988</v>
      </c>
      <c r="F24" s="26">
        <v>107988126</v>
      </c>
    </row>
    <row r="25" spans="1:6" ht="18" customHeight="1" x14ac:dyDescent="0.15">
      <c r="A25" s="60"/>
      <c r="B25" s="60"/>
      <c r="C25" s="59" t="s">
        <v>269</v>
      </c>
      <c r="D25" s="61"/>
      <c r="E25" s="22">
        <f t="shared" ref="E25:E26" si="0">ROUND(F25/1000,0)</f>
        <v>34110</v>
      </c>
      <c r="F25" s="26">
        <v>34109900</v>
      </c>
    </row>
    <row r="26" spans="1:6" ht="18" customHeight="1" x14ac:dyDescent="0.15">
      <c r="A26" s="60"/>
      <c r="B26" s="60"/>
      <c r="C26" s="59" t="s">
        <v>270</v>
      </c>
      <c r="D26" s="61"/>
      <c r="E26" s="22">
        <f t="shared" si="0"/>
        <v>165969</v>
      </c>
      <c r="F26" s="26">
        <v>165968900</v>
      </c>
    </row>
    <row r="27" spans="1:6" ht="18" customHeight="1" x14ac:dyDescent="0.15">
      <c r="A27" s="60"/>
      <c r="B27" s="60"/>
      <c r="C27" s="59" t="s">
        <v>124</v>
      </c>
      <c r="D27" s="61"/>
      <c r="E27" s="22">
        <v>594897</v>
      </c>
    </row>
    <row r="28" spans="1:6" ht="18" customHeight="1" x14ac:dyDescent="0.15">
      <c r="A28" s="60"/>
      <c r="B28" s="60"/>
      <c r="C28" s="60" t="s">
        <v>39</v>
      </c>
      <c r="D28" s="61"/>
      <c r="E28" s="22">
        <f>SUM(E24:E27)</f>
        <v>902964</v>
      </c>
    </row>
    <row r="29" spans="1:6" ht="18" customHeight="1" x14ac:dyDescent="0.15">
      <c r="A29" s="60"/>
      <c r="B29" s="60" t="s">
        <v>115</v>
      </c>
      <c r="C29" s="62" t="s">
        <v>103</v>
      </c>
      <c r="D29" s="19" t="s">
        <v>266</v>
      </c>
      <c r="E29" s="22">
        <f>ROUND(F29/1000,0)</f>
        <v>25481</v>
      </c>
      <c r="F29" s="26">
        <v>25481000</v>
      </c>
    </row>
    <row r="30" spans="1:6" ht="18" customHeight="1" x14ac:dyDescent="0.15">
      <c r="A30" s="60"/>
      <c r="B30" s="60"/>
      <c r="C30" s="60"/>
      <c r="D30" s="19" t="s">
        <v>267</v>
      </c>
      <c r="E30" s="22"/>
    </row>
    <row r="31" spans="1:6" ht="18" customHeight="1" x14ac:dyDescent="0.15">
      <c r="A31" s="60"/>
      <c r="B31" s="60"/>
      <c r="C31" s="60"/>
      <c r="D31" s="19"/>
      <c r="E31" s="22"/>
    </row>
    <row r="32" spans="1:6" ht="18" customHeight="1" x14ac:dyDescent="0.15">
      <c r="A32" s="60"/>
      <c r="B32" s="60"/>
      <c r="C32" s="60"/>
      <c r="D32" s="19"/>
      <c r="E32" s="22"/>
    </row>
    <row r="33" spans="1:10" ht="18" customHeight="1" x14ac:dyDescent="0.15">
      <c r="A33" s="60"/>
      <c r="B33" s="60"/>
      <c r="C33" s="60"/>
      <c r="D33" s="18" t="s">
        <v>94</v>
      </c>
      <c r="E33" s="22">
        <f>SUM(E29:E32)</f>
        <v>25481</v>
      </c>
      <c r="F33" s="32" t="s">
        <v>271</v>
      </c>
      <c r="G33" s="32" t="s">
        <v>272</v>
      </c>
      <c r="H33" s="32" t="s">
        <v>273</v>
      </c>
      <c r="I33" s="32" t="s">
        <v>274</v>
      </c>
      <c r="J33" s="1" t="s">
        <v>250</v>
      </c>
    </row>
    <row r="34" spans="1:10" ht="18" customHeight="1" x14ac:dyDescent="0.15">
      <c r="A34" s="60"/>
      <c r="B34" s="60"/>
      <c r="C34" s="62" t="s">
        <v>102</v>
      </c>
      <c r="D34" s="19" t="s">
        <v>266</v>
      </c>
      <c r="E34" s="22">
        <f>ROUND(J34/1000,0)</f>
        <v>402508</v>
      </c>
      <c r="F34" s="26">
        <v>155613650</v>
      </c>
      <c r="G34" s="26">
        <v>245918310</v>
      </c>
      <c r="H34" s="26">
        <v>976000</v>
      </c>
      <c r="I34" s="26">
        <v>0</v>
      </c>
      <c r="J34" s="26">
        <f>SUM(F34:I34)</f>
        <v>402507960</v>
      </c>
    </row>
    <row r="35" spans="1:10" ht="18" customHeight="1" x14ac:dyDescent="0.15">
      <c r="A35" s="60"/>
      <c r="B35" s="60"/>
      <c r="C35" s="60"/>
      <c r="D35" s="19" t="s">
        <v>267</v>
      </c>
      <c r="E35" s="22">
        <f>ROUND(J35/1000,0)</f>
        <v>137306</v>
      </c>
      <c r="G35" s="26">
        <v>135769930</v>
      </c>
      <c r="H35" s="26">
        <v>0</v>
      </c>
      <c r="I35" s="26">
        <v>1536000</v>
      </c>
      <c r="J35" s="26">
        <f>SUM(F35:I35)</f>
        <v>137305930</v>
      </c>
    </row>
    <row r="36" spans="1:10" ht="18" customHeight="1" x14ac:dyDescent="0.15">
      <c r="A36" s="60"/>
      <c r="B36" s="60"/>
      <c r="C36" s="60"/>
      <c r="D36" s="19"/>
      <c r="E36" s="22"/>
    </row>
    <row r="37" spans="1:10" ht="18" customHeight="1" x14ac:dyDescent="0.15">
      <c r="A37" s="60"/>
      <c r="B37" s="60"/>
      <c r="C37" s="60"/>
      <c r="D37" s="19"/>
      <c r="E37" s="22"/>
    </row>
    <row r="38" spans="1:10" ht="18" customHeight="1" x14ac:dyDescent="0.15">
      <c r="A38" s="60"/>
      <c r="B38" s="60"/>
      <c r="C38" s="60"/>
      <c r="D38" s="18" t="s">
        <v>94</v>
      </c>
      <c r="E38" s="22">
        <f>SUM(E34:E37)</f>
        <v>539814</v>
      </c>
    </row>
    <row r="39" spans="1:10" ht="18" customHeight="1" x14ac:dyDescent="0.15">
      <c r="A39" s="61"/>
      <c r="B39" s="61"/>
      <c r="C39" s="60" t="s">
        <v>39</v>
      </c>
      <c r="D39" s="61"/>
      <c r="E39" s="22">
        <f>E33+E38</f>
        <v>565295</v>
      </c>
    </row>
    <row r="40" spans="1:10" ht="18" customHeight="1" x14ac:dyDescent="0.15">
      <c r="A40" s="61"/>
      <c r="B40" s="60" t="s">
        <v>0</v>
      </c>
      <c r="C40" s="61"/>
      <c r="D40" s="61"/>
      <c r="E40" s="22">
        <f>E28+E39</f>
        <v>1468259</v>
      </c>
    </row>
    <row r="42" spans="1:10" ht="12" hidden="1" thickBot="1" x14ac:dyDescent="0.2">
      <c r="D42" s="21" t="s">
        <v>114</v>
      </c>
      <c r="E42" s="24">
        <f>E11+E28</f>
        <v>4066524</v>
      </c>
    </row>
    <row r="43" spans="1:10" ht="12" hidden="1" thickBot="1" x14ac:dyDescent="0.2">
      <c r="D43" s="21" t="s">
        <v>118</v>
      </c>
      <c r="E43" s="23">
        <v>4066524</v>
      </c>
      <c r="F43" s="26" t="s">
        <v>120</v>
      </c>
    </row>
    <row r="44" spans="1:10" hidden="1" x14ac:dyDescent="0.15">
      <c r="D44" s="21" t="s">
        <v>113</v>
      </c>
      <c r="E44" s="21" t="str">
        <f>IF(E42=E43,"OK","NG")</f>
        <v>OK</v>
      </c>
    </row>
    <row r="45" spans="1:10" hidden="1" x14ac:dyDescent="0.15"/>
    <row r="46" spans="1:10" ht="12" hidden="1" thickBot="1" x14ac:dyDescent="0.2">
      <c r="D46" s="21" t="s">
        <v>116</v>
      </c>
      <c r="E46" s="24">
        <f>E22+E39</f>
        <v>1099527</v>
      </c>
    </row>
    <row r="47" spans="1:10" ht="12" hidden="1" thickBot="1" x14ac:dyDescent="0.2">
      <c r="D47" s="21" t="s">
        <v>117</v>
      </c>
      <c r="E47" s="23">
        <v>1099527</v>
      </c>
      <c r="F47" s="26" t="s">
        <v>120</v>
      </c>
    </row>
    <row r="48" spans="1:10" hidden="1" x14ac:dyDescent="0.15">
      <c r="D48" s="21" t="s">
        <v>113</v>
      </c>
      <c r="E48" s="21" t="str">
        <f>IF(E46=E47,"OK","NG")</f>
        <v>OK</v>
      </c>
    </row>
  </sheetData>
  <mergeCells count="28">
    <mergeCell ref="A24:A40"/>
    <mergeCell ref="B24:B28"/>
    <mergeCell ref="C24:D24"/>
    <mergeCell ref="C25:D25"/>
    <mergeCell ref="C26:D26"/>
    <mergeCell ref="C27:D27"/>
    <mergeCell ref="C28:D28"/>
    <mergeCell ref="B29:B39"/>
    <mergeCell ref="C29:C33"/>
    <mergeCell ref="C34:C38"/>
    <mergeCell ref="C39:D39"/>
    <mergeCell ref="B40:D40"/>
    <mergeCell ref="C6:D6"/>
    <mergeCell ref="C22:D22"/>
    <mergeCell ref="B23:D23"/>
    <mergeCell ref="C12:C16"/>
    <mergeCell ref="C17:C21"/>
    <mergeCell ref="C7:D7"/>
    <mergeCell ref="C8:D8"/>
    <mergeCell ref="C9:D9"/>
    <mergeCell ref="C10:D10"/>
    <mergeCell ref="C11:D11"/>
    <mergeCell ref="A2:B2"/>
    <mergeCell ref="A3:B3"/>
    <mergeCell ref="A4:B4"/>
    <mergeCell ref="A7:A23"/>
    <mergeCell ref="B7:B11"/>
    <mergeCell ref="B12:B22"/>
  </mergeCells>
  <phoneticPr fontId="1"/>
  <pageMargins left="0.3888888888888889" right="0.3888888888888889" top="0.3888888888888889" bottom="0.3888888888888889" header="0.19444444444444445" footer="0.19444444444444445"/>
  <pageSetup paperSize="9" scale="83" orientation="landscape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showGridLines="0" workbookViewId="0">
      <selection activeCell="A4" sqref="A4"/>
    </sheetView>
  </sheetViews>
  <sheetFormatPr defaultColWidth="8.875" defaultRowHeight="20.25" customHeight="1" x14ac:dyDescent="0.15"/>
  <cols>
    <col min="1" max="1" width="23.375" style="42" customWidth="1"/>
    <col min="2" max="6" width="20.875" style="42" customWidth="1"/>
    <col min="7" max="16384" width="8.875" style="42"/>
  </cols>
  <sheetData>
    <row r="1" spans="1:6" ht="20.25" customHeight="1" x14ac:dyDescent="0.15">
      <c r="A1" s="53" t="s">
        <v>280</v>
      </c>
      <c r="B1" s="63"/>
      <c r="C1" s="63"/>
      <c r="D1" s="63"/>
      <c r="E1" s="63"/>
      <c r="F1" s="63"/>
    </row>
    <row r="2" spans="1:6" ht="20.25" customHeight="1" x14ac:dyDescent="0.15">
      <c r="A2" s="49" t="s">
        <v>198</v>
      </c>
      <c r="B2" s="49"/>
      <c r="C2" s="49"/>
      <c r="D2" s="49"/>
      <c r="E2" s="49"/>
    </row>
    <row r="3" spans="1:6" ht="20.25" customHeight="1" x14ac:dyDescent="0.15">
      <c r="A3" s="50" t="s">
        <v>197</v>
      </c>
      <c r="B3" s="49"/>
      <c r="C3" s="49"/>
      <c r="D3" s="49"/>
      <c r="E3" s="49"/>
      <c r="F3" s="48"/>
    </row>
    <row r="4" spans="1:6" ht="20.25" customHeight="1" x14ac:dyDescent="0.15">
      <c r="A4" s="49" t="s">
        <v>196</v>
      </c>
      <c r="B4" s="49"/>
      <c r="C4" s="49"/>
      <c r="D4" s="49"/>
      <c r="E4" s="49"/>
      <c r="F4" s="48" t="s">
        <v>195</v>
      </c>
    </row>
    <row r="5" spans="1:6" ht="20.25" customHeight="1" x14ac:dyDescent="0.15">
      <c r="A5" s="64" t="s">
        <v>92</v>
      </c>
      <c r="B5" s="66" t="s">
        <v>98</v>
      </c>
      <c r="C5" s="66" t="s">
        <v>279</v>
      </c>
      <c r="D5" s="66"/>
      <c r="E5" s="66"/>
      <c r="F5" s="66"/>
    </row>
    <row r="6" spans="1:6" ht="20.25" customHeight="1" x14ac:dyDescent="0.15">
      <c r="A6" s="64"/>
      <c r="B6" s="66"/>
      <c r="C6" s="66" t="s">
        <v>104</v>
      </c>
      <c r="D6" s="66" t="s">
        <v>278</v>
      </c>
      <c r="E6" s="66" t="s">
        <v>105</v>
      </c>
      <c r="F6" s="66" t="s">
        <v>26</v>
      </c>
    </row>
    <row r="7" spans="1:6" ht="20.25" customHeight="1" thickBot="1" x14ac:dyDescent="0.2">
      <c r="A7" s="65"/>
      <c r="B7" s="67"/>
      <c r="C7" s="67"/>
      <c r="D7" s="67"/>
      <c r="E7" s="67"/>
      <c r="F7" s="67"/>
    </row>
    <row r="8" spans="1:6" ht="20.25" customHeight="1" thickTop="1" x14ac:dyDescent="0.15">
      <c r="A8" s="47" t="s">
        <v>277</v>
      </c>
      <c r="B8" s="45">
        <v>6349980</v>
      </c>
      <c r="C8" s="45">
        <v>998941</v>
      </c>
      <c r="D8" s="45">
        <v>440600</v>
      </c>
      <c r="E8" s="45">
        <v>4910439</v>
      </c>
      <c r="F8" s="45" t="s">
        <v>127</v>
      </c>
    </row>
    <row r="9" spans="1:6" ht="20.25" customHeight="1" x14ac:dyDescent="0.15">
      <c r="A9" s="47" t="s">
        <v>276</v>
      </c>
      <c r="B9" s="45">
        <v>665481</v>
      </c>
      <c r="C9" s="45">
        <v>100586</v>
      </c>
      <c r="D9" s="45">
        <v>333300</v>
      </c>
      <c r="E9" s="45" t="s">
        <v>127</v>
      </c>
      <c r="F9" s="45">
        <v>231595</v>
      </c>
    </row>
    <row r="10" spans="1:6" ht="20.25" customHeight="1" x14ac:dyDescent="0.15">
      <c r="A10" s="47" t="s">
        <v>275</v>
      </c>
      <c r="B10" s="45">
        <v>153789</v>
      </c>
      <c r="C10" s="45" t="s">
        <v>127</v>
      </c>
      <c r="D10" s="45" t="s">
        <v>127</v>
      </c>
      <c r="E10" s="45">
        <v>153789</v>
      </c>
      <c r="F10" s="45" t="s">
        <v>127</v>
      </c>
    </row>
    <row r="11" spans="1:6" ht="20.25" customHeight="1" x14ac:dyDescent="0.15">
      <c r="A11" s="47" t="s">
        <v>26</v>
      </c>
      <c r="B11" s="45" t="s">
        <v>127</v>
      </c>
      <c r="C11" s="45" t="s">
        <v>127</v>
      </c>
      <c r="D11" s="45" t="s">
        <v>127</v>
      </c>
      <c r="E11" s="45" t="s">
        <v>127</v>
      </c>
      <c r="F11" s="45" t="s">
        <v>127</v>
      </c>
    </row>
    <row r="12" spans="1:6" ht="20.25" customHeight="1" x14ac:dyDescent="0.15">
      <c r="A12" s="46" t="s">
        <v>0</v>
      </c>
      <c r="B12" s="45">
        <v>7169251</v>
      </c>
      <c r="C12" s="45">
        <v>1099527</v>
      </c>
      <c r="D12" s="45">
        <v>773900</v>
      </c>
      <c r="E12" s="45">
        <v>5064229</v>
      </c>
      <c r="F12" s="45">
        <v>231595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1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zoomScaleNormal="100" zoomScaleSheetLayoutView="115" workbookViewId="0">
      <selection activeCell="A5" sqref="A5"/>
    </sheetView>
  </sheetViews>
  <sheetFormatPr defaultColWidth="8.875" defaultRowHeight="11.25" x14ac:dyDescent="0.15"/>
  <cols>
    <col min="1" max="1" width="46.125" style="1" customWidth="1"/>
    <col min="2" max="2" width="40.875" style="1" customWidth="1"/>
    <col min="3" max="16384" width="8.875" style="1"/>
  </cols>
  <sheetData>
    <row r="1" spans="1:2" ht="21" x14ac:dyDescent="0.2">
      <c r="A1" s="9" t="s">
        <v>110</v>
      </c>
    </row>
    <row r="2" spans="1:2" ht="13.5" x14ac:dyDescent="0.15">
      <c r="A2" s="54" t="s">
        <v>297</v>
      </c>
      <c r="B2" s="54"/>
    </row>
    <row r="3" spans="1:2" ht="13.5" x14ac:dyDescent="0.15">
      <c r="A3" s="54" t="s">
        <v>298</v>
      </c>
      <c r="B3" s="54"/>
    </row>
    <row r="4" spans="1:2" ht="13.5" x14ac:dyDescent="0.15">
      <c r="A4" s="54" t="s">
        <v>299</v>
      </c>
      <c r="B4" s="54"/>
    </row>
    <row r="5" spans="1:2" ht="13.5" x14ac:dyDescent="0.15">
      <c r="B5" s="7" t="s">
        <v>195</v>
      </c>
    </row>
    <row r="6" spans="1:2" ht="22.5" customHeight="1" x14ac:dyDescent="0.15">
      <c r="A6" s="6" t="s">
        <v>30</v>
      </c>
      <c r="B6" s="6" t="s">
        <v>88</v>
      </c>
    </row>
    <row r="7" spans="1:2" ht="18" customHeight="1" x14ac:dyDescent="0.15">
      <c r="A7" s="31" t="s">
        <v>111</v>
      </c>
      <c r="B7" s="2">
        <v>326595</v>
      </c>
    </row>
    <row r="8" spans="1:2" ht="18" customHeight="1" x14ac:dyDescent="0.15">
      <c r="A8" s="4"/>
      <c r="B8" s="2"/>
    </row>
    <row r="9" spans="1:2" ht="18" customHeight="1" x14ac:dyDescent="0.15">
      <c r="A9" s="3" t="s">
        <v>0</v>
      </c>
      <c r="B9" s="20">
        <f>SUM(B7:B8)</f>
        <v>326595</v>
      </c>
    </row>
    <row r="11" spans="1:2" ht="30.75" customHeight="1" x14ac:dyDescent="0.15">
      <c r="A11" s="68"/>
      <c r="B11" s="69"/>
    </row>
  </sheetData>
  <mergeCells count="4">
    <mergeCell ref="A2:B2"/>
    <mergeCell ref="A3:B3"/>
    <mergeCell ref="A4:B4"/>
    <mergeCell ref="A11:B11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workbookViewId="0">
      <selection activeCell="A5" sqref="A5"/>
    </sheetView>
  </sheetViews>
  <sheetFormatPr defaultColWidth="8.875" defaultRowHeight="11.25" x14ac:dyDescent="0.15"/>
  <cols>
    <col min="1" max="1" width="30.875" style="36" customWidth="1"/>
    <col min="2" max="11" width="15.875" style="36" customWidth="1"/>
    <col min="12" max="16384" width="8.875" style="36"/>
  </cols>
  <sheetData>
    <row r="1" spans="1:9" ht="21" x14ac:dyDescent="0.15">
      <c r="A1" s="53" t="s">
        <v>207</v>
      </c>
      <c r="B1" s="53"/>
      <c r="C1" s="53"/>
      <c r="D1" s="53"/>
      <c r="E1" s="53"/>
      <c r="F1" s="53"/>
      <c r="G1" s="53"/>
      <c r="H1" s="53"/>
      <c r="I1" s="53"/>
    </row>
    <row r="2" spans="1:9" ht="13.5" x14ac:dyDescent="0.15">
      <c r="A2" s="42" t="s">
        <v>198</v>
      </c>
      <c r="B2" s="42"/>
      <c r="C2" s="42"/>
      <c r="D2" s="42"/>
      <c r="E2" s="42"/>
      <c r="F2" s="42"/>
      <c r="G2" s="42"/>
      <c r="H2" s="42"/>
    </row>
    <row r="3" spans="1:9" ht="13.5" x14ac:dyDescent="0.15">
      <c r="A3" s="43" t="s">
        <v>197</v>
      </c>
      <c r="B3" s="42"/>
      <c r="C3" s="42"/>
      <c r="D3" s="42"/>
      <c r="E3" s="42"/>
      <c r="F3" s="42"/>
      <c r="G3" s="42"/>
      <c r="H3" s="42"/>
      <c r="I3" s="41"/>
    </row>
    <row r="4" spans="1:9" ht="13.5" x14ac:dyDescent="0.15">
      <c r="A4" s="42" t="s">
        <v>196</v>
      </c>
      <c r="B4" s="42"/>
      <c r="C4" s="42"/>
      <c r="D4" s="42"/>
      <c r="E4" s="42"/>
      <c r="F4" s="42"/>
      <c r="G4" s="42"/>
      <c r="H4" s="42"/>
      <c r="I4" s="42"/>
    </row>
    <row r="5" spans="1:9" ht="13.5" x14ac:dyDescent="0.15">
      <c r="A5" s="42"/>
      <c r="B5" s="42"/>
      <c r="C5" s="42"/>
      <c r="D5" s="42"/>
      <c r="E5" s="42"/>
      <c r="F5" s="42"/>
      <c r="G5" s="42"/>
      <c r="H5" s="42"/>
      <c r="I5" s="41" t="s">
        <v>195</v>
      </c>
    </row>
    <row r="6" spans="1:9" ht="22.5" x14ac:dyDescent="0.15">
      <c r="A6" s="40" t="s">
        <v>92</v>
      </c>
      <c r="B6" s="39" t="s">
        <v>206</v>
      </c>
      <c r="C6" s="40" t="s">
        <v>205</v>
      </c>
      <c r="D6" s="40" t="s">
        <v>204</v>
      </c>
      <c r="E6" s="40" t="s">
        <v>203</v>
      </c>
      <c r="F6" s="40" t="s">
        <v>202</v>
      </c>
      <c r="G6" s="40" t="s">
        <v>201</v>
      </c>
      <c r="H6" s="40" t="s">
        <v>200</v>
      </c>
      <c r="I6" s="40" t="s">
        <v>0</v>
      </c>
    </row>
    <row r="7" spans="1:9" x14ac:dyDescent="0.15">
      <c r="A7" s="38" t="s">
        <v>187</v>
      </c>
      <c r="B7" s="37">
        <v>2233027</v>
      </c>
      <c r="C7" s="37">
        <v>3744903</v>
      </c>
      <c r="D7" s="37">
        <v>498673</v>
      </c>
      <c r="E7" s="37">
        <v>41040</v>
      </c>
      <c r="F7" s="37">
        <v>1132992</v>
      </c>
      <c r="G7" s="37">
        <v>321057</v>
      </c>
      <c r="H7" s="37">
        <v>250010</v>
      </c>
      <c r="I7" s="37">
        <v>8221701</v>
      </c>
    </row>
    <row r="8" spans="1:9" x14ac:dyDescent="0.15">
      <c r="A8" s="38" t="s">
        <v>186</v>
      </c>
      <c r="B8" s="37">
        <v>1664471</v>
      </c>
      <c r="C8" s="37" t="s">
        <v>127</v>
      </c>
      <c r="D8" s="37">
        <v>10906</v>
      </c>
      <c r="E8" s="37" t="s">
        <v>127</v>
      </c>
      <c r="F8" s="37">
        <v>725</v>
      </c>
      <c r="G8" s="37" t="s">
        <v>127</v>
      </c>
      <c r="H8" s="37" t="s">
        <v>127</v>
      </c>
      <c r="I8" s="37">
        <v>1676101</v>
      </c>
    </row>
    <row r="9" spans="1:9" x14ac:dyDescent="0.15">
      <c r="A9" s="38" t="s">
        <v>185</v>
      </c>
      <c r="B9" s="37" t="s">
        <v>127</v>
      </c>
      <c r="C9" s="37" t="s">
        <v>127</v>
      </c>
      <c r="D9" s="37" t="s">
        <v>127</v>
      </c>
      <c r="E9" s="37" t="s">
        <v>127</v>
      </c>
      <c r="F9" s="37" t="s">
        <v>127</v>
      </c>
      <c r="G9" s="37" t="s">
        <v>127</v>
      </c>
      <c r="H9" s="37" t="s">
        <v>127</v>
      </c>
      <c r="I9" s="37" t="s">
        <v>127</v>
      </c>
    </row>
    <row r="10" spans="1:9" x14ac:dyDescent="0.15">
      <c r="A10" s="38" t="s">
        <v>184</v>
      </c>
      <c r="B10" s="37">
        <v>420613</v>
      </c>
      <c r="C10" s="37">
        <v>3290298</v>
      </c>
      <c r="D10" s="37">
        <v>369910</v>
      </c>
      <c r="E10" s="37">
        <v>0</v>
      </c>
      <c r="F10" s="37">
        <v>907849</v>
      </c>
      <c r="G10" s="37">
        <v>24012</v>
      </c>
      <c r="H10" s="37">
        <v>240610</v>
      </c>
      <c r="I10" s="37">
        <v>5253293</v>
      </c>
    </row>
    <row r="11" spans="1:9" x14ac:dyDescent="0.15">
      <c r="A11" s="38" t="s">
        <v>183</v>
      </c>
      <c r="B11" s="37">
        <v>4053</v>
      </c>
      <c r="C11" s="37">
        <v>15377</v>
      </c>
      <c r="D11" s="37">
        <v>58059</v>
      </c>
      <c r="E11" s="37" t="s">
        <v>127</v>
      </c>
      <c r="F11" s="37">
        <v>14636</v>
      </c>
      <c r="G11" s="37">
        <v>410</v>
      </c>
      <c r="H11" s="37" t="s">
        <v>127</v>
      </c>
      <c r="I11" s="37">
        <v>92535</v>
      </c>
    </row>
    <row r="12" spans="1:9" x14ac:dyDescent="0.15">
      <c r="A12" s="38" t="s">
        <v>182</v>
      </c>
      <c r="B12" s="37">
        <v>97699</v>
      </c>
      <c r="C12" s="37">
        <v>398395</v>
      </c>
      <c r="D12" s="37">
        <v>59798</v>
      </c>
      <c r="E12" s="37" t="s">
        <v>127</v>
      </c>
      <c r="F12" s="37">
        <v>209782</v>
      </c>
      <c r="G12" s="37">
        <v>296635</v>
      </c>
      <c r="H12" s="37">
        <v>9399</v>
      </c>
      <c r="I12" s="37">
        <v>1071707</v>
      </c>
    </row>
    <row r="13" spans="1:9" x14ac:dyDescent="0.15">
      <c r="A13" s="38" t="s">
        <v>181</v>
      </c>
      <c r="B13" s="37" t="s">
        <v>127</v>
      </c>
      <c r="C13" s="37" t="s">
        <v>127</v>
      </c>
      <c r="D13" s="37" t="s">
        <v>127</v>
      </c>
      <c r="E13" s="37" t="s">
        <v>127</v>
      </c>
      <c r="F13" s="37" t="s">
        <v>127</v>
      </c>
      <c r="G13" s="37" t="s">
        <v>127</v>
      </c>
      <c r="H13" s="37" t="s">
        <v>127</v>
      </c>
      <c r="I13" s="37" t="s">
        <v>127</v>
      </c>
    </row>
    <row r="14" spans="1:9" x14ac:dyDescent="0.15">
      <c r="A14" s="38" t="s">
        <v>180</v>
      </c>
      <c r="B14" s="37" t="s">
        <v>127</v>
      </c>
      <c r="C14" s="37" t="s">
        <v>127</v>
      </c>
      <c r="D14" s="37" t="s">
        <v>127</v>
      </c>
      <c r="E14" s="37" t="s">
        <v>127</v>
      </c>
      <c r="F14" s="37" t="s">
        <v>127</v>
      </c>
      <c r="G14" s="37" t="s">
        <v>127</v>
      </c>
      <c r="H14" s="37" t="s">
        <v>127</v>
      </c>
      <c r="I14" s="37" t="s">
        <v>127</v>
      </c>
    </row>
    <row r="15" spans="1:9" x14ac:dyDescent="0.15">
      <c r="A15" s="38" t="s">
        <v>179</v>
      </c>
      <c r="B15" s="37" t="s">
        <v>127</v>
      </c>
      <c r="C15" s="37" t="s">
        <v>127</v>
      </c>
      <c r="D15" s="37" t="s">
        <v>127</v>
      </c>
      <c r="E15" s="37" t="s">
        <v>127</v>
      </c>
      <c r="F15" s="37" t="s">
        <v>127</v>
      </c>
      <c r="G15" s="37" t="s">
        <v>127</v>
      </c>
      <c r="H15" s="37" t="s">
        <v>127</v>
      </c>
      <c r="I15" s="37" t="s">
        <v>127</v>
      </c>
    </row>
    <row r="16" spans="1:9" x14ac:dyDescent="0.15">
      <c r="A16" s="38" t="s">
        <v>178</v>
      </c>
      <c r="B16" s="37">
        <v>46192</v>
      </c>
      <c r="C16" s="37">
        <v>38290</v>
      </c>
      <c r="D16" s="37" t="s">
        <v>127</v>
      </c>
      <c r="E16" s="37">
        <v>41040</v>
      </c>
      <c r="F16" s="37" t="s">
        <v>127</v>
      </c>
      <c r="G16" s="37" t="s">
        <v>127</v>
      </c>
      <c r="H16" s="37" t="s">
        <v>127</v>
      </c>
      <c r="I16" s="37">
        <v>125522</v>
      </c>
    </row>
    <row r="17" spans="1:9" x14ac:dyDescent="0.15">
      <c r="A17" s="38" t="s">
        <v>177</v>
      </c>
      <c r="B17" s="37" t="s">
        <v>127</v>
      </c>
      <c r="C17" s="37">
        <v>2542</v>
      </c>
      <c r="D17" s="37" t="s">
        <v>127</v>
      </c>
      <c r="E17" s="37" t="s">
        <v>127</v>
      </c>
      <c r="F17" s="37" t="s">
        <v>127</v>
      </c>
      <c r="G17" s="37" t="s">
        <v>127</v>
      </c>
      <c r="H17" s="37" t="s">
        <v>127</v>
      </c>
      <c r="I17" s="37">
        <v>2542</v>
      </c>
    </row>
    <row r="18" spans="1:9" x14ac:dyDescent="0.15">
      <c r="A18" s="38" t="s">
        <v>176</v>
      </c>
      <c r="B18" s="37">
        <v>7111578</v>
      </c>
      <c r="C18" s="37">
        <v>27356</v>
      </c>
      <c r="D18" s="37" t="s">
        <v>127</v>
      </c>
      <c r="E18" s="37">
        <v>2192</v>
      </c>
      <c r="F18" s="37">
        <v>205517</v>
      </c>
      <c r="G18" s="37">
        <v>10607</v>
      </c>
      <c r="H18" s="37">
        <v>4711</v>
      </c>
      <c r="I18" s="37">
        <v>7361961</v>
      </c>
    </row>
    <row r="19" spans="1:9" x14ac:dyDescent="0.15">
      <c r="A19" s="38" t="s">
        <v>175</v>
      </c>
      <c r="B19" s="37" t="s">
        <v>127</v>
      </c>
      <c r="C19" s="37" t="s">
        <v>127</v>
      </c>
      <c r="D19" s="37" t="s">
        <v>127</v>
      </c>
      <c r="E19" s="37" t="s">
        <v>127</v>
      </c>
      <c r="F19" s="37" t="s">
        <v>127</v>
      </c>
      <c r="G19" s="37" t="s">
        <v>127</v>
      </c>
      <c r="H19" s="37" t="s">
        <v>127</v>
      </c>
      <c r="I19" s="37" t="s">
        <v>127</v>
      </c>
    </row>
    <row r="20" spans="1:9" x14ac:dyDescent="0.15">
      <c r="A20" s="38" t="s">
        <v>174</v>
      </c>
      <c r="B20" s="37">
        <v>1229696</v>
      </c>
      <c r="C20" s="37" t="s">
        <v>127</v>
      </c>
      <c r="D20" s="37" t="s">
        <v>127</v>
      </c>
      <c r="E20" s="37" t="s">
        <v>127</v>
      </c>
      <c r="F20" s="37" t="s">
        <v>127</v>
      </c>
      <c r="G20" s="37" t="s">
        <v>127</v>
      </c>
      <c r="H20" s="37" t="s">
        <v>127</v>
      </c>
      <c r="I20" s="37">
        <v>1229696</v>
      </c>
    </row>
    <row r="21" spans="1:9" x14ac:dyDescent="0.15">
      <c r="A21" s="38" t="s">
        <v>173</v>
      </c>
      <c r="B21" s="37" t="s">
        <v>127</v>
      </c>
      <c r="C21" s="37" t="s">
        <v>127</v>
      </c>
      <c r="D21" s="37" t="s">
        <v>127</v>
      </c>
      <c r="E21" s="37" t="s">
        <v>127</v>
      </c>
      <c r="F21" s="37" t="s">
        <v>127</v>
      </c>
      <c r="G21" s="37" t="s">
        <v>127</v>
      </c>
      <c r="H21" s="37" t="s">
        <v>127</v>
      </c>
      <c r="I21" s="37" t="s">
        <v>127</v>
      </c>
    </row>
    <row r="22" spans="1:9" x14ac:dyDescent="0.15">
      <c r="A22" s="38" t="s">
        <v>172</v>
      </c>
      <c r="B22" s="37" t="s">
        <v>127</v>
      </c>
      <c r="C22" s="37" t="s">
        <v>127</v>
      </c>
      <c r="D22" s="37" t="s">
        <v>127</v>
      </c>
      <c r="E22" s="37" t="s">
        <v>127</v>
      </c>
      <c r="F22" s="37" t="s">
        <v>127</v>
      </c>
      <c r="G22" s="37" t="s">
        <v>127</v>
      </c>
      <c r="H22" s="37" t="s">
        <v>127</v>
      </c>
      <c r="I22" s="37" t="s">
        <v>127</v>
      </c>
    </row>
    <row r="23" spans="1:9" x14ac:dyDescent="0.15">
      <c r="A23" s="38" t="s">
        <v>171</v>
      </c>
      <c r="B23" s="37" t="s">
        <v>127</v>
      </c>
      <c r="C23" s="37" t="s">
        <v>127</v>
      </c>
      <c r="D23" s="37" t="s">
        <v>127</v>
      </c>
      <c r="E23" s="37" t="s">
        <v>127</v>
      </c>
      <c r="F23" s="37" t="s">
        <v>127</v>
      </c>
      <c r="G23" s="37" t="s">
        <v>127</v>
      </c>
      <c r="H23" s="37" t="s">
        <v>127</v>
      </c>
      <c r="I23" s="37" t="s">
        <v>127</v>
      </c>
    </row>
    <row r="24" spans="1:9" x14ac:dyDescent="0.15">
      <c r="A24" s="38" t="s">
        <v>170</v>
      </c>
      <c r="B24" s="37" t="s">
        <v>127</v>
      </c>
      <c r="C24" s="37" t="s">
        <v>127</v>
      </c>
      <c r="D24" s="37" t="s">
        <v>127</v>
      </c>
      <c r="E24" s="37" t="s">
        <v>127</v>
      </c>
      <c r="F24" s="37" t="s">
        <v>127</v>
      </c>
      <c r="G24" s="37" t="s">
        <v>127</v>
      </c>
      <c r="H24" s="37" t="s">
        <v>127</v>
      </c>
      <c r="I24" s="37" t="s">
        <v>127</v>
      </c>
    </row>
    <row r="25" spans="1:9" x14ac:dyDescent="0.15">
      <c r="A25" s="38" t="s">
        <v>169</v>
      </c>
      <c r="B25" s="37" t="s">
        <v>127</v>
      </c>
      <c r="C25" s="37" t="s">
        <v>127</v>
      </c>
      <c r="D25" s="37" t="s">
        <v>127</v>
      </c>
      <c r="E25" s="37" t="s">
        <v>127</v>
      </c>
      <c r="F25" s="37" t="s">
        <v>127</v>
      </c>
      <c r="G25" s="37" t="s">
        <v>127</v>
      </c>
      <c r="H25" s="37" t="s">
        <v>127</v>
      </c>
      <c r="I25" s="37" t="s">
        <v>127</v>
      </c>
    </row>
    <row r="26" spans="1:9" x14ac:dyDescent="0.15">
      <c r="A26" s="38" t="s">
        <v>168</v>
      </c>
      <c r="B26" s="37" t="s">
        <v>127</v>
      </c>
      <c r="C26" s="37" t="s">
        <v>127</v>
      </c>
      <c r="D26" s="37" t="s">
        <v>127</v>
      </c>
      <c r="E26" s="37" t="s">
        <v>127</v>
      </c>
      <c r="F26" s="37" t="s">
        <v>127</v>
      </c>
      <c r="G26" s="37" t="s">
        <v>127</v>
      </c>
      <c r="H26" s="37" t="s">
        <v>127</v>
      </c>
      <c r="I26" s="37" t="s">
        <v>127</v>
      </c>
    </row>
    <row r="27" spans="1:9" x14ac:dyDescent="0.15">
      <c r="A27" s="38" t="s">
        <v>167</v>
      </c>
      <c r="B27" s="37" t="s">
        <v>127</v>
      </c>
      <c r="C27" s="37" t="s">
        <v>127</v>
      </c>
      <c r="D27" s="37" t="s">
        <v>127</v>
      </c>
      <c r="E27" s="37" t="s">
        <v>127</v>
      </c>
      <c r="F27" s="37" t="s">
        <v>127</v>
      </c>
      <c r="G27" s="37" t="s">
        <v>127</v>
      </c>
      <c r="H27" s="37" t="s">
        <v>127</v>
      </c>
      <c r="I27" s="37" t="s">
        <v>127</v>
      </c>
    </row>
    <row r="28" spans="1:9" x14ac:dyDescent="0.15">
      <c r="A28" s="38" t="s">
        <v>166</v>
      </c>
      <c r="B28" s="37" t="s">
        <v>127</v>
      </c>
      <c r="C28" s="37" t="s">
        <v>127</v>
      </c>
      <c r="D28" s="37" t="s">
        <v>127</v>
      </c>
      <c r="E28" s="37" t="s">
        <v>127</v>
      </c>
      <c r="F28" s="37" t="s">
        <v>127</v>
      </c>
      <c r="G28" s="37" t="s">
        <v>127</v>
      </c>
      <c r="H28" s="37" t="s">
        <v>127</v>
      </c>
      <c r="I28" s="37" t="s">
        <v>127</v>
      </c>
    </row>
    <row r="29" spans="1:9" x14ac:dyDescent="0.15">
      <c r="A29" s="38" t="s">
        <v>165</v>
      </c>
      <c r="B29" s="37" t="s">
        <v>127</v>
      </c>
      <c r="C29" s="37" t="s">
        <v>127</v>
      </c>
      <c r="D29" s="37" t="s">
        <v>127</v>
      </c>
      <c r="E29" s="37" t="s">
        <v>127</v>
      </c>
      <c r="F29" s="37" t="s">
        <v>127</v>
      </c>
      <c r="G29" s="37" t="s">
        <v>127</v>
      </c>
      <c r="H29" s="37" t="s">
        <v>127</v>
      </c>
      <c r="I29" s="37" t="s">
        <v>127</v>
      </c>
    </row>
    <row r="30" spans="1:9" x14ac:dyDescent="0.15">
      <c r="A30" s="38" t="s">
        <v>164</v>
      </c>
      <c r="B30" s="37" t="s">
        <v>127</v>
      </c>
      <c r="C30" s="37" t="s">
        <v>127</v>
      </c>
      <c r="D30" s="37" t="s">
        <v>127</v>
      </c>
      <c r="E30" s="37" t="s">
        <v>127</v>
      </c>
      <c r="F30" s="37" t="s">
        <v>127</v>
      </c>
      <c r="G30" s="37" t="s">
        <v>127</v>
      </c>
      <c r="H30" s="37" t="s">
        <v>127</v>
      </c>
      <c r="I30" s="37" t="s">
        <v>127</v>
      </c>
    </row>
    <row r="31" spans="1:9" x14ac:dyDescent="0.15">
      <c r="A31" s="38" t="s">
        <v>163</v>
      </c>
      <c r="B31" s="37" t="s">
        <v>127</v>
      </c>
      <c r="C31" s="37" t="s">
        <v>127</v>
      </c>
      <c r="D31" s="37" t="s">
        <v>127</v>
      </c>
      <c r="E31" s="37" t="s">
        <v>127</v>
      </c>
      <c r="F31" s="37" t="s">
        <v>127</v>
      </c>
      <c r="G31" s="37" t="s">
        <v>127</v>
      </c>
      <c r="H31" s="37" t="s">
        <v>127</v>
      </c>
      <c r="I31" s="37" t="s">
        <v>127</v>
      </c>
    </row>
    <row r="32" spans="1:9" x14ac:dyDescent="0.15">
      <c r="A32" s="38" t="s">
        <v>162</v>
      </c>
      <c r="B32" s="37">
        <v>233385</v>
      </c>
      <c r="C32" s="37">
        <v>11113</v>
      </c>
      <c r="D32" s="37" t="s">
        <v>127</v>
      </c>
      <c r="E32" s="37" t="s">
        <v>127</v>
      </c>
      <c r="F32" s="37" t="s">
        <v>127</v>
      </c>
      <c r="G32" s="37" t="s">
        <v>127</v>
      </c>
      <c r="H32" s="37" t="s">
        <v>127</v>
      </c>
      <c r="I32" s="37">
        <v>244498</v>
      </c>
    </row>
    <row r="33" spans="1:9" x14ac:dyDescent="0.15">
      <c r="A33" s="38" t="s">
        <v>161</v>
      </c>
      <c r="B33" s="37" t="s">
        <v>127</v>
      </c>
      <c r="C33" s="37" t="s">
        <v>127</v>
      </c>
      <c r="D33" s="37" t="s">
        <v>127</v>
      </c>
      <c r="E33" s="37" t="s">
        <v>127</v>
      </c>
      <c r="F33" s="37" t="s">
        <v>127</v>
      </c>
      <c r="G33" s="37" t="s">
        <v>127</v>
      </c>
      <c r="H33" s="37" t="s">
        <v>127</v>
      </c>
      <c r="I33" s="37" t="s">
        <v>127</v>
      </c>
    </row>
    <row r="34" spans="1:9" x14ac:dyDescent="0.15">
      <c r="A34" s="38" t="s">
        <v>160</v>
      </c>
      <c r="B34" s="37" t="s">
        <v>127</v>
      </c>
      <c r="C34" s="37" t="s">
        <v>127</v>
      </c>
      <c r="D34" s="37" t="s">
        <v>127</v>
      </c>
      <c r="E34" s="37" t="s">
        <v>127</v>
      </c>
      <c r="F34" s="37" t="s">
        <v>127</v>
      </c>
      <c r="G34" s="37" t="s">
        <v>127</v>
      </c>
      <c r="H34" s="37" t="s">
        <v>127</v>
      </c>
      <c r="I34" s="37" t="s">
        <v>127</v>
      </c>
    </row>
    <row r="35" spans="1:9" x14ac:dyDescent="0.15">
      <c r="A35" s="38" t="s">
        <v>159</v>
      </c>
      <c r="B35" s="37" t="s">
        <v>127</v>
      </c>
      <c r="C35" s="37" t="s">
        <v>127</v>
      </c>
      <c r="D35" s="37" t="s">
        <v>127</v>
      </c>
      <c r="E35" s="37" t="s">
        <v>127</v>
      </c>
      <c r="F35" s="37" t="s">
        <v>127</v>
      </c>
      <c r="G35" s="37" t="s">
        <v>127</v>
      </c>
      <c r="H35" s="37" t="s">
        <v>127</v>
      </c>
      <c r="I35" s="37" t="s">
        <v>127</v>
      </c>
    </row>
    <row r="36" spans="1:9" x14ac:dyDescent="0.15">
      <c r="A36" s="38" t="s">
        <v>158</v>
      </c>
      <c r="B36" s="37" t="s">
        <v>127</v>
      </c>
      <c r="C36" s="37" t="s">
        <v>127</v>
      </c>
      <c r="D36" s="37" t="s">
        <v>127</v>
      </c>
      <c r="E36" s="37" t="s">
        <v>127</v>
      </c>
      <c r="F36" s="37" t="s">
        <v>127</v>
      </c>
      <c r="G36" s="37" t="s">
        <v>127</v>
      </c>
      <c r="H36" s="37" t="s">
        <v>127</v>
      </c>
      <c r="I36" s="37" t="s">
        <v>127</v>
      </c>
    </row>
    <row r="37" spans="1:9" x14ac:dyDescent="0.15">
      <c r="A37" s="38" t="s">
        <v>157</v>
      </c>
      <c r="B37" s="37" t="s">
        <v>127</v>
      </c>
      <c r="C37" s="37" t="s">
        <v>127</v>
      </c>
      <c r="D37" s="37" t="s">
        <v>127</v>
      </c>
      <c r="E37" s="37" t="s">
        <v>127</v>
      </c>
      <c r="F37" s="37" t="s">
        <v>127</v>
      </c>
      <c r="G37" s="37" t="s">
        <v>127</v>
      </c>
      <c r="H37" s="37" t="s">
        <v>127</v>
      </c>
      <c r="I37" s="37" t="s">
        <v>127</v>
      </c>
    </row>
    <row r="38" spans="1:9" x14ac:dyDescent="0.15">
      <c r="A38" s="38" t="s">
        <v>156</v>
      </c>
      <c r="B38" s="37" t="s">
        <v>127</v>
      </c>
      <c r="C38" s="37" t="s">
        <v>127</v>
      </c>
      <c r="D38" s="37" t="s">
        <v>127</v>
      </c>
      <c r="E38" s="37" t="s">
        <v>127</v>
      </c>
      <c r="F38" s="37" t="s">
        <v>127</v>
      </c>
      <c r="G38" s="37" t="s">
        <v>127</v>
      </c>
      <c r="H38" s="37" t="s">
        <v>127</v>
      </c>
      <c r="I38" s="37" t="s">
        <v>127</v>
      </c>
    </row>
    <row r="39" spans="1:9" x14ac:dyDescent="0.15">
      <c r="A39" s="38" t="s">
        <v>155</v>
      </c>
      <c r="B39" s="37" t="s">
        <v>127</v>
      </c>
      <c r="C39" s="37" t="s">
        <v>127</v>
      </c>
      <c r="D39" s="37" t="s">
        <v>127</v>
      </c>
      <c r="E39" s="37" t="s">
        <v>127</v>
      </c>
      <c r="F39" s="37" t="s">
        <v>127</v>
      </c>
      <c r="G39" s="37" t="s">
        <v>127</v>
      </c>
      <c r="H39" s="37" t="s">
        <v>127</v>
      </c>
      <c r="I39" s="37" t="s">
        <v>127</v>
      </c>
    </row>
    <row r="40" spans="1:9" x14ac:dyDescent="0.15">
      <c r="A40" s="38" t="s">
        <v>154</v>
      </c>
      <c r="B40" s="37" t="s">
        <v>127</v>
      </c>
      <c r="C40" s="37" t="s">
        <v>127</v>
      </c>
      <c r="D40" s="37" t="s">
        <v>127</v>
      </c>
      <c r="E40" s="37" t="s">
        <v>127</v>
      </c>
      <c r="F40" s="37" t="s">
        <v>127</v>
      </c>
      <c r="G40" s="37" t="s">
        <v>127</v>
      </c>
      <c r="H40" s="37" t="s">
        <v>127</v>
      </c>
      <c r="I40" s="37" t="s">
        <v>127</v>
      </c>
    </row>
    <row r="41" spans="1:9" x14ac:dyDescent="0.15">
      <c r="A41" s="38" t="s">
        <v>153</v>
      </c>
      <c r="B41" s="37" t="s">
        <v>127</v>
      </c>
      <c r="C41" s="37" t="s">
        <v>127</v>
      </c>
      <c r="D41" s="37" t="s">
        <v>127</v>
      </c>
      <c r="E41" s="37" t="s">
        <v>127</v>
      </c>
      <c r="F41" s="37" t="s">
        <v>127</v>
      </c>
      <c r="G41" s="37">
        <v>10607</v>
      </c>
      <c r="H41" s="37" t="s">
        <v>127</v>
      </c>
      <c r="I41" s="37">
        <v>10607</v>
      </c>
    </row>
    <row r="42" spans="1:9" x14ac:dyDescent="0.15">
      <c r="A42" s="38" t="s">
        <v>152</v>
      </c>
      <c r="B42" s="37" t="s">
        <v>127</v>
      </c>
      <c r="C42" s="37" t="s">
        <v>127</v>
      </c>
      <c r="D42" s="37" t="s">
        <v>127</v>
      </c>
      <c r="E42" s="37" t="s">
        <v>127</v>
      </c>
      <c r="F42" s="37" t="s">
        <v>127</v>
      </c>
      <c r="G42" s="37" t="s">
        <v>127</v>
      </c>
      <c r="H42" s="37" t="s">
        <v>127</v>
      </c>
      <c r="I42" s="37" t="s">
        <v>127</v>
      </c>
    </row>
    <row r="43" spans="1:9" x14ac:dyDescent="0.15">
      <c r="A43" s="38" t="s">
        <v>151</v>
      </c>
      <c r="B43" s="37" t="s">
        <v>127</v>
      </c>
      <c r="C43" s="37" t="s">
        <v>127</v>
      </c>
      <c r="D43" s="37" t="s">
        <v>127</v>
      </c>
      <c r="E43" s="37" t="s">
        <v>127</v>
      </c>
      <c r="F43" s="37" t="s">
        <v>127</v>
      </c>
      <c r="G43" s="37" t="s">
        <v>127</v>
      </c>
      <c r="H43" s="37" t="s">
        <v>127</v>
      </c>
      <c r="I43" s="37" t="s">
        <v>127</v>
      </c>
    </row>
    <row r="44" spans="1:9" x14ac:dyDescent="0.15">
      <c r="A44" s="38" t="s">
        <v>150</v>
      </c>
      <c r="B44" s="37" t="s">
        <v>127</v>
      </c>
      <c r="C44" s="37" t="s">
        <v>127</v>
      </c>
      <c r="D44" s="37" t="s">
        <v>127</v>
      </c>
      <c r="E44" s="37" t="s">
        <v>127</v>
      </c>
      <c r="F44" s="37" t="s">
        <v>127</v>
      </c>
      <c r="G44" s="37" t="s">
        <v>127</v>
      </c>
      <c r="H44" s="37" t="s">
        <v>127</v>
      </c>
      <c r="I44" s="37" t="s">
        <v>127</v>
      </c>
    </row>
    <row r="45" spans="1:9" x14ac:dyDescent="0.15">
      <c r="A45" s="38" t="s">
        <v>149</v>
      </c>
      <c r="B45" s="37" t="s">
        <v>127</v>
      </c>
      <c r="C45" s="37" t="s">
        <v>127</v>
      </c>
      <c r="D45" s="37" t="s">
        <v>127</v>
      </c>
      <c r="E45" s="37" t="s">
        <v>127</v>
      </c>
      <c r="F45" s="37" t="s">
        <v>127</v>
      </c>
      <c r="G45" s="37" t="s">
        <v>127</v>
      </c>
      <c r="H45" s="37" t="s">
        <v>127</v>
      </c>
      <c r="I45" s="37" t="s">
        <v>127</v>
      </c>
    </row>
    <row r="46" spans="1:9" x14ac:dyDescent="0.15">
      <c r="A46" s="38" t="s">
        <v>148</v>
      </c>
      <c r="B46" s="37">
        <v>7883</v>
      </c>
      <c r="C46" s="37">
        <v>1825</v>
      </c>
      <c r="D46" s="37" t="s">
        <v>127</v>
      </c>
      <c r="E46" s="37">
        <v>2192</v>
      </c>
      <c r="F46" s="37">
        <v>78444</v>
      </c>
      <c r="G46" s="37" t="s">
        <v>127</v>
      </c>
      <c r="H46" s="37" t="s">
        <v>127</v>
      </c>
      <c r="I46" s="37">
        <v>90344</v>
      </c>
    </row>
    <row r="47" spans="1:9" x14ac:dyDescent="0.15">
      <c r="A47" s="38" t="s">
        <v>147</v>
      </c>
      <c r="B47" s="37">
        <v>1245894</v>
      </c>
      <c r="C47" s="37" t="s">
        <v>127</v>
      </c>
      <c r="D47" s="37" t="s">
        <v>127</v>
      </c>
      <c r="E47" s="37" t="s">
        <v>127</v>
      </c>
      <c r="F47" s="37" t="s">
        <v>127</v>
      </c>
      <c r="G47" s="37" t="s">
        <v>127</v>
      </c>
      <c r="H47" s="37" t="s">
        <v>127</v>
      </c>
      <c r="I47" s="37">
        <v>1245894</v>
      </c>
    </row>
    <row r="48" spans="1:9" x14ac:dyDescent="0.15">
      <c r="A48" s="38" t="s">
        <v>146</v>
      </c>
      <c r="B48" s="37">
        <v>2142305</v>
      </c>
      <c r="C48" s="37" t="s">
        <v>127</v>
      </c>
      <c r="D48" s="37" t="s">
        <v>127</v>
      </c>
      <c r="E48" s="37" t="s">
        <v>127</v>
      </c>
      <c r="F48" s="37" t="s">
        <v>127</v>
      </c>
      <c r="G48" s="37" t="s">
        <v>127</v>
      </c>
      <c r="H48" s="37" t="s">
        <v>127</v>
      </c>
      <c r="I48" s="37">
        <v>2142305</v>
      </c>
    </row>
    <row r="49" spans="1:9" x14ac:dyDescent="0.15">
      <c r="A49" s="38" t="s">
        <v>145</v>
      </c>
      <c r="B49" s="37">
        <v>34483</v>
      </c>
      <c r="C49" s="37" t="s">
        <v>127</v>
      </c>
      <c r="D49" s="37" t="s">
        <v>127</v>
      </c>
      <c r="E49" s="37" t="s">
        <v>127</v>
      </c>
      <c r="F49" s="37" t="s">
        <v>127</v>
      </c>
      <c r="G49" s="37" t="s">
        <v>127</v>
      </c>
      <c r="H49" s="37" t="s">
        <v>127</v>
      </c>
      <c r="I49" s="37">
        <v>34483</v>
      </c>
    </row>
    <row r="50" spans="1:9" x14ac:dyDescent="0.15">
      <c r="A50" s="38" t="s">
        <v>144</v>
      </c>
      <c r="B50" s="37" t="s">
        <v>127</v>
      </c>
      <c r="C50" s="37" t="s">
        <v>127</v>
      </c>
      <c r="D50" s="37" t="s">
        <v>127</v>
      </c>
      <c r="E50" s="37" t="s">
        <v>127</v>
      </c>
      <c r="F50" s="37" t="s">
        <v>127</v>
      </c>
      <c r="G50" s="37" t="s">
        <v>127</v>
      </c>
      <c r="H50" s="37" t="s">
        <v>127</v>
      </c>
      <c r="I50" s="37" t="s">
        <v>127</v>
      </c>
    </row>
    <row r="51" spans="1:9" x14ac:dyDescent="0.15">
      <c r="A51" s="38" t="s">
        <v>143</v>
      </c>
      <c r="B51" s="37" t="s">
        <v>127</v>
      </c>
      <c r="C51" s="37" t="s">
        <v>127</v>
      </c>
      <c r="D51" s="37" t="s">
        <v>127</v>
      </c>
      <c r="E51" s="37" t="s">
        <v>127</v>
      </c>
      <c r="F51" s="37" t="s">
        <v>127</v>
      </c>
      <c r="G51" s="37" t="s">
        <v>127</v>
      </c>
      <c r="H51" s="37" t="s">
        <v>127</v>
      </c>
      <c r="I51" s="37" t="s">
        <v>127</v>
      </c>
    </row>
    <row r="52" spans="1:9" x14ac:dyDescent="0.15">
      <c r="A52" s="38" t="s">
        <v>142</v>
      </c>
      <c r="B52" s="37" t="s">
        <v>127</v>
      </c>
      <c r="C52" s="37" t="s">
        <v>127</v>
      </c>
      <c r="D52" s="37" t="s">
        <v>127</v>
      </c>
      <c r="E52" s="37" t="s">
        <v>127</v>
      </c>
      <c r="F52" s="37" t="s">
        <v>127</v>
      </c>
      <c r="G52" s="37" t="s">
        <v>127</v>
      </c>
      <c r="H52" s="37" t="s">
        <v>127</v>
      </c>
      <c r="I52" s="37" t="s">
        <v>127</v>
      </c>
    </row>
    <row r="53" spans="1:9" x14ac:dyDescent="0.15">
      <c r="A53" s="38" t="s">
        <v>141</v>
      </c>
      <c r="B53" s="37" t="s">
        <v>127</v>
      </c>
      <c r="C53" s="37">
        <v>441</v>
      </c>
      <c r="D53" s="37" t="s">
        <v>127</v>
      </c>
      <c r="E53" s="37" t="s">
        <v>127</v>
      </c>
      <c r="F53" s="37">
        <v>127073</v>
      </c>
      <c r="G53" s="37" t="s">
        <v>127</v>
      </c>
      <c r="H53" s="37">
        <v>337</v>
      </c>
      <c r="I53" s="37">
        <v>127851</v>
      </c>
    </row>
    <row r="54" spans="1:9" x14ac:dyDescent="0.15">
      <c r="A54" s="38" t="s">
        <v>140</v>
      </c>
      <c r="B54" s="37" t="s">
        <v>127</v>
      </c>
      <c r="C54" s="37" t="s">
        <v>127</v>
      </c>
      <c r="D54" s="37" t="s">
        <v>127</v>
      </c>
      <c r="E54" s="37" t="s">
        <v>127</v>
      </c>
      <c r="F54" s="37" t="s">
        <v>127</v>
      </c>
      <c r="G54" s="37" t="s">
        <v>127</v>
      </c>
      <c r="H54" s="37" t="s">
        <v>127</v>
      </c>
      <c r="I54" s="37" t="s">
        <v>127</v>
      </c>
    </row>
    <row r="55" spans="1:9" x14ac:dyDescent="0.15">
      <c r="A55" s="38" t="s">
        <v>139</v>
      </c>
      <c r="B55" s="37" t="s">
        <v>127</v>
      </c>
      <c r="C55" s="37" t="s">
        <v>127</v>
      </c>
      <c r="D55" s="37" t="s">
        <v>127</v>
      </c>
      <c r="E55" s="37" t="s">
        <v>127</v>
      </c>
      <c r="F55" s="37" t="s">
        <v>127</v>
      </c>
      <c r="G55" s="37" t="s">
        <v>127</v>
      </c>
      <c r="H55" s="37" t="s">
        <v>127</v>
      </c>
      <c r="I55" s="37" t="s">
        <v>127</v>
      </c>
    </row>
    <row r="56" spans="1:9" x14ac:dyDescent="0.15">
      <c r="A56" s="38" t="s">
        <v>138</v>
      </c>
      <c r="B56" s="37" t="s">
        <v>127</v>
      </c>
      <c r="C56" s="37" t="s">
        <v>127</v>
      </c>
      <c r="D56" s="37" t="s">
        <v>127</v>
      </c>
      <c r="E56" s="37" t="s">
        <v>127</v>
      </c>
      <c r="F56" s="37" t="s">
        <v>127</v>
      </c>
      <c r="G56" s="37" t="s">
        <v>127</v>
      </c>
      <c r="H56" s="37" t="s">
        <v>127</v>
      </c>
      <c r="I56" s="37" t="s">
        <v>127</v>
      </c>
    </row>
    <row r="57" spans="1:9" x14ac:dyDescent="0.15">
      <c r="A57" s="38" t="s">
        <v>137</v>
      </c>
      <c r="B57" s="37">
        <v>39401</v>
      </c>
      <c r="C57" s="37" t="s">
        <v>127</v>
      </c>
      <c r="D57" s="37" t="s">
        <v>127</v>
      </c>
      <c r="E57" s="37" t="s">
        <v>127</v>
      </c>
      <c r="F57" s="37" t="s">
        <v>127</v>
      </c>
      <c r="G57" s="37" t="s">
        <v>127</v>
      </c>
      <c r="H57" s="37" t="s">
        <v>127</v>
      </c>
      <c r="I57" s="37">
        <v>39401</v>
      </c>
    </row>
    <row r="58" spans="1:9" x14ac:dyDescent="0.15">
      <c r="A58" s="38" t="s">
        <v>136</v>
      </c>
      <c r="B58" s="37">
        <v>377346</v>
      </c>
      <c r="C58" s="37" t="s">
        <v>127</v>
      </c>
      <c r="D58" s="37" t="s">
        <v>127</v>
      </c>
      <c r="E58" s="37" t="s">
        <v>127</v>
      </c>
      <c r="F58" s="37" t="s">
        <v>127</v>
      </c>
      <c r="G58" s="37" t="s">
        <v>127</v>
      </c>
      <c r="H58" s="37" t="s">
        <v>127</v>
      </c>
      <c r="I58" s="37">
        <v>377346</v>
      </c>
    </row>
    <row r="59" spans="1:9" x14ac:dyDescent="0.15">
      <c r="A59" s="38" t="s">
        <v>135</v>
      </c>
      <c r="B59" s="37">
        <v>1626033</v>
      </c>
      <c r="C59" s="37" t="s">
        <v>127</v>
      </c>
      <c r="D59" s="37" t="s">
        <v>127</v>
      </c>
      <c r="E59" s="37" t="s">
        <v>127</v>
      </c>
      <c r="F59" s="37" t="s">
        <v>127</v>
      </c>
      <c r="G59" s="37" t="s">
        <v>127</v>
      </c>
      <c r="H59" s="37" t="s">
        <v>127</v>
      </c>
      <c r="I59" s="37">
        <v>1626033</v>
      </c>
    </row>
    <row r="60" spans="1:9" x14ac:dyDescent="0.15">
      <c r="A60" s="38" t="s">
        <v>134</v>
      </c>
      <c r="B60" s="37">
        <v>167322</v>
      </c>
      <c r="C60" s="37">
        <v>13976</v>
      </c>
      <c r="D60" s="37" t="s">
        <v>127</v>
      </c>
      <c r="E60" s="37" t="s">
        <v>127</v>
      </c>
      <c r="F60" s="37">
        <v>0</v>
      </c>
      <c r="G60" s="37" t="s">
        <v>127</v>
      </c>
      <c r="H60" s="37">
        <v>4374</v>
      </c>
      <c r="I60" s="37">
        <v>185672</v>
      </c>
    </row>
    <row r="61" spans="1:9" x14ac:dyDescent="0.15">
      <c r="A61" s="38" t="s">
        <v>133</v>
      </c>
      <c r="B61" s="37" t="s">
        <v>127</v>
      </c>
      <c r="C61" s="37" t="s">
        <v>127</v>
      </c>
      <c r="D61" s="37" t="s">
        <v>127</v>
      </c>
      <c r="E61" s="37" t="s">
        <v>127</v>
      </c>
      <c r="F61" s="37" t="s">
        <v>127</v>
      </c>
      <c r="G61" s="37" t="s">
        <v>127</v>
      </c>
      <c r="H61" s="37" t="s">
        <v>127</v>
      </c>
      <c r="I61" s="37" t="s">
        <v>127</v>
      </c>
    </row>
    <row r="62" spans="1:9" x14ac:dyDescent="0.15">
      <c r="A62" s="38" t="s">
        <v>132</v>
      </c>
      <c r="B62" s="37">
        <v>7830</v>
      </c>
      <c r="C62" s="37" t="s">
        <v>127</v>
      </c>
      <c r="D62" s="37" t="s">
        <v>127</v>
      </c>
      <c r="E62" s="37" t="s">
        <v>127</v>
      </c>
      <c r="F62" s="37" t="s">
        <v>127</v>
      </c>
      <c r="G62" s="37" t="s">
        <v>127</v>
      </c>
      <c r="H62" s="37" t="s">
        <v>127</v>
      </c>
      <c r="I62" s="37">
        <v>7830</v>
      </c>
    </row>
    <row r="63" spans="1:9" x14ac:dyDescent="0.15">
      <c r="A63" s="38" t="s">
        <v>131</v>
      </c>
      <c r="B63" s="37">
        <v>71836</v>
      </c>
      <c r="C63" s="37">
        <v>33836</v>
      </c>
      <c r="D63" s="37">
        <v>1700</v>
      </c>
      <c r="E63" s="37" t="s">
        <v>127</v>
      </c>
      <c r="F63" s="37">
        <v>1080</v>
      </c>
      <c r="G63" s="37">
        <v>79838</v>
      </c>
      <c r="H63" s="37">
        <v>26768</v>
      </c>
      <c r="I63" s="37">
        <v>215057</v>
      </c>
    </row>
    <row r="64" spans="1:9" x14ac:dyDescent="0.15">
      <c r="A64" s="38" t="s">
        <v>130</v>
      </c>
      <c r="B64" s="37">
        <v>70783</v>
      </c>
      <c r="C64" s="37">
        <v>33836</v>
      </c>
      <c r="D64" s="37">
        <v>1600</v>
      </c>
      <c r="E64" s="37" t="s">
        <v>127</v>
      </c>
      <c r="F64" s="37">
        <v>1080</v>
      </c>
      <c r="G64" s="37">
        <v>73123</v>
      </c>
      <c r="H64" s="37">
        <v>25163</v>
      </c>
      <c r="I64" s="37">
        <v>205586</v>
      </c>
    </row>
    <row r="65" spans="1:9" x14ac:dyDescent="0.15">
      <c r="A65" s="38" t="s">
        <v>129</v>
      </c>
      <c r="B65" s="37">
        <v>1052</v>
      </c>
      <c r="C65" s="37" t="s">
        <v>127</v>
      </c>
      <c r="D65" s="37">
        <v>100</v>
      </c>
      <c r="E65" s="37" t="s">
        <v>127</v>
      </c>
      <c r="F65" s="37" t="s">
        <v>127</v>
      </c>
      <c r="G65" s="37">
        <v>6715</v>
      </c>
      <c r="H65" s="37">
        <v>1605</v>
      </c>
      <c r="I65" s="37">
        <v>9472</v>
      </c>
    </row>
    <row r="66" spans="1:9" x14ac:dyDescent="0.15">
      <c r="A66" s="38" t="s">
        <v>128</v>
      </c>
      <c r="B66" s="37" t="s">
        <v>127</v>
      </c>
      <c r="C66" s="37" t="s">
        <v>127</v>
      </c>
      <c r="D66" s="37" t="s">
        <v>127</v>
      </c>
      <c r="E66" s="37" t="s">
        <v>127</v>
      </c>
      <c r="F66" s="37" t="s">
        <v>127</v>
      </c>
      <c r="G66" s="37" t="s">
        <v>127</v>
      </c>
      <c r="H66" s="37" t="s">
        <v>127</v>
      </c>
      <c r="I66" s="37" t="s">
        <v>127</v>
      </c>
    </row>
    <row r="67" spans="1:9" x14ac:dyDescent="0.15">
      <c r="A67" s="38" t="s">
        <v>0</v>
      </c>
      <c r="B67" s="37">
        <v>9416441</v>
      </c>
      <c r="C67" s="37">
        <v>3806095</v>
      </c>
      <c r="D67" s="37">
        <v>500373</v>
      </c>
      <c r="E67" s="37">
        <v>43232</v>
      </c>
      <c r="F67" s="37">
        <v>1339588</v>
      </c>
      <c r="G67" s="37">
        <v>411502</v>
      </c>
      <c r="H67" s="37">
        <v>281488</v>
      </c>
      <c r="I67" s="37">
        <v>15798719</v>
      </c>
    </row>
  </sheetData>
  <mergeCells count="1">
    <mergeCell ref="A1:I1"/>
  </mergeCells>
  <phoneticPr fontId="1"/>
  <pageMargins left="0.3888888888888889" right="0.3888888888888889" top="0.3888888888888889" bottom="0.3888888888888889" header="0.19444444444444445" footer="0.19444444444444445"/>
  <pageSetup paperSize="9" scale="8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workbookViewId="0">
      <selection activeCell="A5" sqref="A5"/>
    </sheetView>
  </sheetViews>
  <sheetFormatPr defaultColWidth="8.875" defaultRowHeight="11.25" x14ac:dyDescent="0.15"/>
  <cols>
    <col min="1" max="1" width="35.375" style="1" customWidth="1"/>
    <col min="2" max="11" width="15.375" style="1" customWidth="1"/>
    <col min="12" max="16384" width="8.875" style="1"/>
  </cols>
  <sheetData>
    <row r="1" spans="1:10" ht="21" x14ac:dyDescent="0.2">
      <c r="A1" s="9" t="s">
        <v>24</v>
      </c>
    </row>
    <row r="2" spans="1:10" ht="13.5" x14ac:dyDescent="0.15">
      <c r="A2" s="54" t="s">
        <v>297</v>
      </c>
      <c r="B2" s="54"/>
    </row>
    <row r="3" spans="1:10" ht="13.5" x14ac:dyDescent="0.15">
      <c r="A3" s="54" t="s">
        <v>298</v>
      </c>
      <c r="B3" s="54"/>
    </row>
    <row r="4" spans="1:10" ht="13.5" x14ac:dyDescent="0.15">
      <c r="A4" s="54" t="s">
        <v>299</v>
      </c>
      <c r="B4" s="54"/>
    </row>
    <row r="6" spans="1:10" ht="13.5" x14ac:dyDescent="0.15">
      <c r="A6" s="8" t="s">
        <v>23</v>
      </c>
      <c r="H6" s="7" t="s">
        <v>195</v>
      </c>
    </row>
    <row r="7" spans="1:10" ht="37.5" customHeight="1" x14ac:dyDescent="0.15">
      <c r="A7" s="6" t="s">
        <v>22</v>
      </c>
      <c r="B7" s="5" t="s">
        <v>21</v>
      </c>
      <c r="C7" s="5" t="s">
        <v>20</v>
      </c>
      <c r="D7" s="5" t="s">
        <v>19</v>
      </c>
      <c r="E7" s="5" t="s">
        <v>18</v>
      </c>
      <c r="F7" s="5" t="s">
        <v>17</v>
      </c>
      <c r="G7" s="5" t="s">
        <v>16</v>
      </c>
      <c r="H7" s="5" t="s">
        <v>1</v>
      </c>
    </row>
    <row r="8" spans="1:10" ht="18" customHeight="1" x14ac:dyDescent="0.15">
      <c r="A8" s="4"/>
      <c r="B8" s="2"/>
      <c r="C8" s="2"/>
      <c r="D8" s="2">
        <f>B8*C8</f>
        <v>0</v>
      </c>
      <c r="E8" s="2"/>
      <c r="F8" s="2">
        <f>B8*E8</f>
        <v>0</v>
      </c>
      <c r="G8" s="2">
        <f>D8-F8</f>
        <v>0</v>
      </c>
      <c r="H8" s="2"/>
    </row>
    <row r="9" spans="1:10" ht="18" customHeight="1" x14ac:dyDescent="0.15">
      <c r="A9" s="4"/>
      <c r="B9" s="2"/>
      <c r="C9" s="2"/>
      <c r="D9" s="2">
        <f t="shared" ref="D9" si="0">B9*C9</f>
        <v>0</v>
      </c>
      <c r="E9" s="2"/>
      <c r="F9" s="2">
        <f t="shared" ref="F9" si="1">B9*E9</f>
        <v>0</v>
      </c>
      <c r="G9" s="2">
        <f t="shared" ref="G9" si="2">D9-F9</f>
        <v>0</v>
      </c>
      <c r="H9" s="2"/>
    </row>
    <row r="10" spans="1:10" ht="18" customHeight="1" x14ac:dyDescent="0.15">
      <c r="A10" s="3" t="s">
        <v>0</v>
      </c>
      <c r="B10" s="2">
        <f t="shared" ref="B10:H10" si="3">SUM(B8:B9)</f>
        <v>0</v>
      </c>
      <c r="C10" s="2">
        <f t="shared" si="3"/>
        <v>0</v>
      </c>
      <c r="D10" s="2">
        <f t="shared" si="3"/>
        <v>0</v>
      </c>
      <c r="E10" s="2">
        <f t="shared" si="3"/>
        <v>0</v>
      </c>
      <c r="F10" s="2">
        <f t="shared" si="3"/>
        <v>0</v>
      </c>
      <c r="G10" s="2">
        <f t="shared" si="3"/>
        <v>0</v>
      </c>
      <c r="H10" s="2">
        <f t="shared" si="3"/>
        <v>0</v>
      </c>
    </row>
    <row r="12" spans="1:10" ht="13.5" x14ac:dyDescent="0.15">
      <c r="A12" s="8" t="s">
        <v>15</v>
      </c>
      <c r="J12" s="7" t="s">
        <v>195</v>
      </c>
    </row>
    <row r="13" spans="1:10" ht="37.5" customHeight="1" x14ac:dyDescent="0.15">
      <c r="A13" s="6" t="s">
        <v>11</v>
      </c>
      <c r="B13" s="5" t="s">
        <v>14</v>
      </c>
      <c r="C13" s="5" t="s">
        <v>9</v>
      </c>
      <c r="D13" s="5" t="s">
        <v>8</v>
      </c>
      <c r="E13" s="5" t="s">
        <v>7</v>
      </c>
      <c r="F13" s="5" t="s">
        <v>6</v>
      </c>
      <c r="G13" s="5" t="s">
        <v>5</v>
      </c>
      <c r="H13" s="5" t="s">
        <v>4</v>
      </c>
      <c r="I13" s="5" t="s">
        <v>13</v>
      </c>
      <c r="J13" s="5" t="s">
        <v>1</v>
      </c>
    </row>
    <row r="14" spans="1:10" ht="18" customHeight="1" x14ac:dyDescent="0.15">
      <c r="A14" s="4" t="s">
        <v>281</v>
      </c>
      <c r="B14" s="2">
        <v>100</v>
      </c>
      <c r="C14" s="2"/>
      <c r="D14" s="2"/>
      <c r="E14" s="2">
        <f>C14-D14</f>
        <v>0</v>
      </c>
      <c r="F14" s="2"/>
      <c r="G14" s="2" t="str">
        <f>IFERROR(B14/F14,"")</f>
        <v/>
      </c>
      <c r="H14" s="2" t="str">
        <f>IFERROR(E14*G14,"")</f>
        <v/>
      </c>
      <c r="I14" s="2"/>
      <c r="J14" s="2"/>
    </row>
    <row r="15" spans="1:10" ht="18" customHeight="1" x14ac:dyDescent="0.15">
      <c r="A15" s="31" t="s">
        <v>282</v>
      </c>
      <c r="B15" s="2">
        <v>5950</v>
      </c>
      <c r="C15" s="2"/>
      <c r="D15" s="2"/>
      <c r="E15" s="2"/>
      <c r="F15" s="2"/>
      <c r="G15" s="2"/>
      <c r="H15" s="2"/>
      <c r="I15" s="2"/>
      <c r="J15" s="2"/>
    </row>
    <row r="16" spans="1:10" ht="18" customHeight="1" x14ac:dyDescent="0.15">
      <c r="A16" s="4" t="s">
        <v>283</v>
      </c>
      <c r="B16" s="2">
        <v>20000</v>
      </c>
      <c r="C16" s="2"/>
      <c r="D16" s="2"/>
      <c r="E16" s="2">
        <f t="shared" ref="E16:E17" si="4">C16-D16</f>
        <v>0</v>
      </c>
      <c r="F16" s="2"/>
      <c r="G16" s="2" t="str">
        <f t="shared" ref="G16:G17" si="5">IFERROR(B16/F16,"")</f>
        <v/>
      </c>
      <c r="H16" s="2" t="str">
        <f t="shared" ref="H16:H17" si="6">IFERROR(E16*G16,"")</f>
        <v/>
      </c>
      <c r="I16" s="2"/>
      <c r="J16" s="2"/>
    </row>
    <row r="17" spans="1:11" ht="18" customHeight="1" x14ac:dyDescent="0.15">
      <c r="A17" s="4" t="s">
        <v>208</v>
      </c>
      <c r="B17" s="2">
        <v>23021</v>
      </c>
      <c r="C17" s="2"/>
      <c r="D17" s="2"/>
      <c r="E17" s="2">
        <f t="shared" si="4"/>
        <v>0</v>
      </c>
      <c r="F17" s="2"/>
      <c r="G17" s="2" t="str">
        <f t="shared" si="5"/>
        <v/>
      </c>
      <c r="H17" s="2" t="str">
        <f t="shared" si="6"/>
        <v/>
      </c>
      <c r="I17" s="2"/>
      <c r="J17" s="2"/>
    </row>
    <row r="18" spans="1:11" ht="18" customHeight="1" x14ac:dyDescent="0.15">
      <c r="A18" s="3" t="s">
        <v>0</v>
      </c>
      <c r="B18" s="2">
        <f>SUM(B14:B17)</f>
        <v>49071</v>
      </c>
      <c r="C18" s="2">
        <f t="shared" ref="C18:J18" si="7">SUM(C14:C17)</f>
        <v>0</v>
      </c>
      <c r="D18" s="2">
        <f t="shared" si="7"/>
        <v>0</v>
      </c>
      <c r="E18" s="2">
        <f t="shared" si="7"/>
        <v>0</v>
      </c>
      <c r="F18" s="2">
        <f t="shared" si="7"/>
        <v>0</v>
      </c>
      <c r="G18" s="2">
        <f t="shared" si="7"/>
        <v>0</v>
      </c>
      <c r="H18" s="2">
        <f t="shared" si="7"/>
        <v>0</v>
      </c>
      <c r="I18" s="2">
        <f t="shared" si="7"/>
        <v>0</v>
      </c>
      <c r="J18" s="2">
        <f t="shared" si="7"/>
        <v>0</v>
      </c>
    </row>
    <row r="20" spans="1:11" ht="13.5" x14ac:dyDescent="0.15">
      <c r="A20" s="8" t="s">
        <v>12</v>
      </c>
      <c r="K20" s="7" t="s">
        <v>195</v>
      </c>
    </row>
    <row r="21" spans="1:11" ht="37.5" customHeight="1" x14ac:dyDescent="0.15">
      <c r="A21" s="6" t="s">
        <v>11</v>
      </c>
      <c r="B21" s="5" t="s">
        <v>10</v>
      </c>
      <c r="C21" s="5" t="s">
        <v>9</v>
      </c>
      <c r="D21" s="5" t="s">
        <v>8</v>
      </c>
      <c r="E21" s="5" t="s">
        <v>7</v>
      </c>
      <c r="F21" s="5" t="s">
        <v>6</v>
      </c>
      <c r="G21" s="5" t="s">
        <v>5</v>
      </c>
      <c r="H21" s="5" t="s">
        <v>4</v>
      </c>
      <c r="I21" s="5" t="s">
        <v>3</v>
      </c>
      <c r="J21" s="5" t="s">
        <v>2</v>
      </c>
      <c r="K21" s="5" t="s">
        <v>1</v>
      </c>
    </row>
    <row r="22" spans="1:11" ht="18" customHeight="1" x14ac:dyDescent="0.15">
      <c r="A22" s="4" t="s">
        <v>209</v>
      </c>
      <c r="B22" s="2">
        <v>2720</v>
      </c>
      <c r="C22" s="2"/>
      <c r="D22" s="2"/>
      <c r="E22" s="2">
        <f>C22-D22</f>
        <v>0</v>
      </c>
      <c r="F22" s="2"/>
      <c r="G22" s="2" t="str">
        <f>IFERROR(B22/F22,"")</f>
        <v/>
      </c>
      <c r="H22" s="2" t="str">
        <f>IFERROR(E22*G22,"")</f>
        <v/>
      </c>
      <c r="I22" s="2"/>
      <c r="J22" s="2">
        <f>B22-I22</f>
        <v>2720</v>
      </c>
      <c r="K22" s="2"/>
    </row>
    <row r="23" spans="1:11" ht="18" customHeight="1" x14ac:dyDescent="0.15">
      <c r="A23" s="31" t="s">
        <v>284</v>
      </c>
      <c r="B23" s="2">
        <v>520</v>
      </c>
      <c r="C23" s="2"/>
      <c r="D23" s="2"/>
      <c r="E23" s="2"/>
      <c r="F23" s="2"/>
      <c r="G23" s="2"/>
      <c r="H23" s="2"/>
      <c r="I23" s="2"/>
      <c r="J23" s="2">
        <f t="shared" ref="J23:J38" si="8">B23-I23</f>
        <v>520</v>
      </c>
      <c r="K23" s="2"/>
    </row>
    <row r="24" spans="1:11" ht="18" customHeight="1" x14ac:dyDescent="0.15">
      <c r="A24" s="31" t="s">
        <v>285</v>
      </c>
      <c r="B24" s="2">
        <v>200</v>
      </c>
      <c r="C24" s="2"/>
      <c r="D24" s="2"/>
      <c r="E24" s="2"/>
      <c r="F24" s="2"/>
      <c r="G24" s="2"/>
      <c r="H24" s="2"/>
      <c r="I24" s="2"/>
      <c r="J24" s="2">
        <f t="shared" si="8"/>
        <v>200</v>
      </c>
      <c r="K24" s="2"/>
    </row>
    <row r="25" spans="1:11" ht="18" customHeight="1" x14ac:dyDescent="0.15">
      <c r="A25" s="31" t="s">
        <v>286</v>
      </c>
      <c r="B25" s="2">
        <v>102</v>
      </c>
      <c r="C25" s="2"/>
      <c r="D25" s="2"/>
      <c r="E25" s="2"/>
      <c r="F25" s="2"/>
      <c r="G25" s="2"/>
      <c r="H25" s="2"/>
      <c r="I25" s="2"/>
      <c r="J25" s="2">
        <f t="shared" si="8"/>
        <v>102</v>
      </c>
      <c r="K25" s="2"/>
    </row>
    <row r="26" spans="1:11" ht="18" customHeight="1" x14ac:dyDescent="0.15">
      <c r="A26" s="31" t="s">
        <v>287</v>
      </c>
      <c r="B26" s="2">
        <v>200</v>
      </c>
      <c r="C26" s="2"/>
      <c r="D26" s="2"/>
      <c r="E26" s="2"/>
      <c r="F26" s="2"/>
      <c r="G26" s="2"/>
      <c r="H26" s="2"/>
      <c r="I26" s="2"/>
      <c r="J26" s="2">
        <f t="shared" si="8"/>
        <v>200</v>
      </c>
      <c r="K26" s="2"/>
    </row>
    <row r="27" spans="1:11" ht="18" customHeight="1" x14ac:dyDescent="0.15">
      <c r="A27" s="31" t="s">
        <v>210</v>
      </c>
      <c r="B27" s="2">
        <v>3661</v>
      </c>
      <c r="C27" s="2"/>
      <c r="D27" s="2"/>
      <c r="E27" s="2"/>
      <c r="F27" s="2"/>
      <c r="G27" s="2"/>
      <c r="H27" s="2"/>
      <c r="I27" s="2"/>
      <c r="J27" s="2">
        <f t="shared" si="8"/>
        <v>3661</v>
      </c>
      <c r="K27" s="2"/>
    </row>
    <row r="28" spans="1:11" ht="18" customHeight="1" x14ac:dyDescent="0.15">
      <c r="A28" s="31" t="s">
        <v>211</v>
      </c>
      <c r="B28" s="2">
        <v>200</v>
      </c>
      <c r="C28" s="2"/>
      <c r="D28" s="2"/>
      <c r="E28" s="2"/>
      <c r="F28" s="2"/>
      <c r="G28" s="2"/>
      <c r="H28" s="2"/>
      <c r="I28" s="2"/>
      <c r="J28" s="2">
        <f t="shared" si="8"/>
        <v>200</v>
      </c>
      <c r="K28" s="2"/>
    </row>
    <row r="29" spans="1:11" ht="18" customHeight="1" x14ac:dyDescent="0.15">
      <c r="A29" s="31" t="s">
        <v>212</v>
      </c>
      <c r="B29" s="2">
        <v>1200</v>
      </c>
      <c r="C29" s="2"/>
      <c r="D29" s="2"/>
      <c r="E29" s="2"/>
      <c r="F29" s="2"/>
      <c r="G29" s="2"/>
      <c r="H29" s="2"/>
      <c r="I29" s="2"/>
      <c r="J29" s="2">
        <f t="shared" si="8"/>
        <v>1200</v>
      </c>
      <c r="K29" s="2"/>
    </row>
    <row r="30" spans="1:11" ht="18" customHeight="1" x14ac:dyDescent="0.15">
      <c r="A30" s="31" t="s">
        <v>213</v>
      </c>
      <c r="B30" s="2">
        <v>2764</v>
      </c>
      <c r="C30" s="2"/>
      <c r="D30" s="2"/>
      <c r="E30" s="2"/>
      <c r="F30" s="2"/>
      <c r="G30" s="2"/>
      <c r="H30" s="2"/>
      <c r="I30" s="2"/>
      <c r="J30" s="2">
        <f t="shared" si="8"/>
        <v>2764</v>
      </c>
      <c r="K30" s="2"/>
    </row>
    <row r="31" spans="1:11" ht="18" customHeight="1" x14ac:dyDescent="0.15">
      <c r="A31" s="31" t="s">
        <v>288</v>
      </c>
      <c r="B31" s="2">
        <v>1350</v>
      </c>
      <c r="C31" s="2"/>
      <c r="D31" s="2"/>
      <c r="E31" s="2"/>
      <c r="F31" s="2"/>
      <c r="G31" s="2"/>
      <c r="H31" s="2"/>
      <c r="I31" s="2"/>
      <c r="J31" s="2">
        <f t="shared" si="8"/>
        <v>1350</v>
      </c>
      <c r="K31" s="2"/>
    </row>
    <row r="32" spans="1:11" ht="18" customHeight="1" x14ac:dyDescent="0.15">
      <c r="A32" s="31" t="s">
        <v>289</v>
      </c>
      <c r="B32" s="2">
        <v>38</v>
      </c>
      <c r="C32" s="2"/>
      <c r="D32" s="2"/>
      <c r="E32" s="2"/>
      <c r="F32" s="2"/>
      <c r="G32" s="2"/>
      <c r="H32" s="2"/>
      <c r="I32" s="2"/>
      <c r="J32" s="2">
        <f t="shared" si="8"/>
        <v>38</v>
      </c>
      <c r="K32" s="2"/>
    </row>
    <row r="33" spans="1:11" ht="18" customHeight="1" x14ac:dyDescent="0.15">
      <c r="A33" s="31" t="s">
        <v>290</v>
      </c>
      <c r="B33" s="2">
        <v>800</v>
      </c>
      <c r="C33" s="2"/>
      <c r="D33" s="2"/>
      <c r="E33" s="2"/>
      <c r="F33" s="2"/>
      <c r="G33" s="2"/>
      <c r="H33" s="2"/>
      <c r="I33" s="2"/>
      <c r="J33" s="2">
        <f t="shared" si="8"/>
        <v>800</v>
      </c>
      <c r="K33" s="2"/>
    </row>
    <row r="34" spans="1:11" ht="18" customHeight="1" x14ac:dyDescent="0.15">
      <c r="A34" s="31" t="s">
        <v>291</v>
      </c>
      <c r="B34" s="2">
        <v>44</v>
      </c>
      <c r="C34" s="2"/>
      <c r="D34" s="2"/>
      <c r="E34" s="2"/>
      <c r="F34" s="2"/>
      <c r="G34" s="2"/>
      <c r="H34" s="2"/>
      <c r="I34" s="2"/>
      <c r="J34" s="2">
        <f t="shared" si="8"/>
        <v>44</v>
      </c>
      <c r="K34" s="2"/>
    </row>
    <row r="35" spans="1:11" ht="18" customHeight="1" x14ac:dyDescent="0.15">
      <c r="A35" s="31" t="s">
        <v>292</v>
      </c>
      <c r="B35" s="2">
        <v>200</v>
      </c>
      <c r="C35" s="2"/>
      <c r="D35" s="2"/>
      <c r="E35" s="2"/>
      <c r="F35" s="2"/>
      <c r="G35" s="2"/>
      <c r="H35" s="2"/>
      <c r="I35" s="2"/>
      <c r="J35" s="2">
        <f t="shared" si="8"/>
        <v>200</v>
      </c>
      <c r="K35" s="2"/>
    </row>
    <row r="36" spans="1:11" ht="18" customHeight="1" x14ac:dyDescent="0.15">
      <c r="A36" s="31" t="s">
        <v>293</v>
      </c>
      <c r="B36" s="2">
        <v>200</v>
      </c>
      <c r="C36" s="2"/>
      <c r="D36" s="2"/>
      <c r="E36" s="2"/>
      <c r="F36" s="2"/>
      <c r="G36" s="2"/>
      <c r="H36" s="2"/>
      <c r="I36" s="2"/>
      <c r="J36" s="2">
        <f t="shared" si="8"/>
        <v>200</v>
      </c>
      <c r="K36" s="2"/>
    </row>
    <row r="37" spans="1:11" ht="18" customHeight="1" x14ac:dyDescent="0.15">
      <c r="A37" s="31" t="s">
        <v>294</v>
      </c>
      <c r="B37" s="2">
        <v>65</v>
      </c>
      <c r="C37" s="2"/>
      <c r="D37" s="2"/>
      <c r="E37" s="2"/>
      <c r="F37" s="2"/>
      <c r="G37" s="2"/>
      <c r="H37" s="2"/>
      <c r="I37" s="2"/>
      <c r="J37" s="2">
        <f t="shared" si="8"/>
        <v>65</v>
      </c>
      <c r="K37" s="2"/>
    </row>
    <row r="38" spans="1:11" ht="18" customHeight="1" x14ac:dyDescent="0.15">
      <c r="A38" s="31" t="s">
        <v>295</v>
      </c>
      <c r="B38" s="2">
        <v>140</v>
      </c>
      <c r="C38" s="2"/>
      <c r="D38" s="2"/>
      <c r="E38" s="2"/>
      <c r="F38" s="2"/>
      <c r="G38" s="2"/>
      <c r="H38" s="2"/>
      <c r="I38" s="2"/>
      <c r="J38" s="2">
        <f t="shared" si="8"/>
        <v>140</v>
      </c>
      <c r="K38" s="2"/>
    </row>
    <row r="39" spans="1:11" ht="18" customHeight="1" x14ac:dyDescent="0.15">
      <c r="A39" s="3" t="s">
        <v>0</v>
      </c>
      <c r="B39" s="2">
        <f t="shared" ref="B39:K39" si="9">SUM(B22:B38)</f>
        <v>14404</v>
      </c>
      <c r="C39" s="2">
        <f t="shared" si="9"/>
        <v>0</v>
      </c>
      <c r="D39" s="2">
        <f t="shared" si="9"/>
        <v>0</v>
      </c>
      <c r="E39" s="2">
        <f t="shared" si="9"/>
        <v>0</v>
      </c>
      <c r="F39" s="2">
        <f t="shared" si="9"/>
        <v>0</v>
      </c>
      <c r="G39" s="2">
        <f t="shared" si="9"/>
        <v>0</v>
      </c>
      <c r="H39" s="2">
        <f t="shared" si="9"/>
        <v>0</v>
      </c>
      <c r="I39" s="2">
        <f t="shared" si="9"/>
        <v>0</v>
      </c>
      <c r="J39" s="2">
        <f t="shared" si="9"/>
        <v>14404</v>
      </c>
      <c r="K39" s="2">
        <f t="shared" si="9"/>
        <v>0</v>
      </c>
    </row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workbookViewId="0">
      <selection activeCell="A5" sqref="A5"/>
    </sheetView>
  </sheetViews>
  <sheetFormatPr defaultColWidth="8.875" defaultRowHeight="11.25" x14ac:dyDescent="0.15"/>
  <cols>
    <col min="1" max="1" width="22.875" style="1" customWidth="1"/>
    <col min="2" max="7" width="19.875" style="1" customWidth="1"/>
    <col min="8" max="16384" width="8.875" style="1"/>
  </cols>
  <sheetData>
    <row r="1" spans="1:7" ht="21" x14ac:dyDescent="0.2">
      <c r="A1" s="9" t="s">
        <v>31</v>
      </c>
    </row>
    <row r="2" spans="1:7" ht="13.5" x14ac:dyDescent="0.15">
      <c r="A2" s="54" t="s">
        <v>297</v>
      </c>
      <c r="B2" s="54"/>
    </row>
    <row r="3" spans="1:7" ht="13.5" x14ac:dyDescent="0.15">
      <c r="A3" s="54" t="s">
        <v>298</v>
      </c>
      <c r="B3" s="54"/>
    </row>
    <row r="4" spans="1:7" ht="13.5" x14ac:dyDescent="0.15">
      <c r="A4" s="54" t="s">
        <v>299</v>
      </c>
      <c r="B4" s="54"/>
    </row>
    <row r="5" spans="1:7" ht="13.5" x14ac:dyDescent="0.15">
      <c r="G5" s="7" t="s">
        <v>195</v>
      </c>
    </row>
    <row r="6" spans="1:7" ht="25.5" customHeight="1" x14ac:dyDescent="0.15">
      <c r="A6" s="6" t="s">
        <v>30</v>
      </c>
      <c r="B6" s="6" t="s">
        <v>29</v>
      </c>
      <c r="C6" s="6" t="s">
        <v>28</v>
      </c>
      <c r="D6" s="6" t="s">
        <v>27</v>
      </c>
      <c r="E6" s="6" t="s">
        <v>26</v>
      </c>
      <c r="F6" s="5" t="s">
        <v>25</v>
      </c>
      <c r="G6" s="5" t="s">
        <v>1</v>
      </c>
    </row>
    <row r="7" spans="1:7" ht="18" customHeight="1" x14ac:dyDescent="0.15">
      <c r="A7" s="31" t="s">
        <v>123</v>
      </c>
      <c r="B7" s="25"/>
      <c r="C7" s="25"/>
      <c r="D7" s="25"/>
      <c r="E7" s="25"/>
      <c r="F7" s="25">
        <f>SUM(B7:E7)</f>
        <v>0</v>
      </c>
      <c r="G7" s="25"/>
    </row>
    <row r="8" spans="1:7" ht="18" customHeight="1" x14ac:dyDescent="0.15">
      <c r="A8" s="31" t="s">
        <v>124</v>
      </c>
      <c r="B8" s="25">
        <v>1119943</v>
      </c>
      <c r="C8" s="25"/>
      <c r="D8" s="25"/>
      <c r="E8" s="25">
        <v>31490</v>
      </c>
      <c r="F8" s="25">
        <f t="shared" ref="F8:F10" si="0">SUM(B8:E8)</f>
        <v>1151433</v>
      </c>
      <c r="G8" s="25"/>
    </row>
    <row r="9" spans="1:7" ht="18" customHeight="1" x14ac:dyDescent="0.15">
      <c r="A9" s="31" t="s">
        <v>125</v>
      </c>
      <c r="B9" s="25">
        <v>709009</v>
      </c>
      <c r="C9" s="25"/>
      <c r="D9" s="25"/>
      <c r="E9" s="25"/>
      <c r="F9" s="25">
        <f t="shared" si="0"/>
        <v>709009</v>
      </c>
      <c r="G9" s="25"/>
    </row>
    <row r="10" spans="1:7" ht="18" customHeight="1" x14ac:dyDescent="0.15">
      <c r="A10" s="31" t="s">
        <v>126</v>
      </c>
      <c r="B10" s="25">
        <v>16399</v>
      </c>
      <c r="C10" s="25"/>
      <c r="D10" s="25"/>
      <c r="E10" s="25"/>
      <c r="F10" s="25">
        <f t="shared" si="0"/>
        <v>16399</v>
      </c>
      <c r="G10" s="25"/>
    </row>
    <row r="11" spans="1:7" ht="18" customHeight="1" x14ac:dyDescent="0.15">
      <c r="A11" s="3" t="s">
        <v>0</v>
      </c>
      <c r="B11" s="25">
        <f>SUM(B7:B10)</f>
        <v>1845351</v>
      </c>
      <c r="C11" s="25">
        <f t="shared" ref="C11:G11" si="1">SUM(C7:C10)</f>
        <v>0</v>
      </c>
      <c r="D11" s="25">
        <f t="shared" si="1"/>
        <v>0</v>
      </c>
      <c r="E11" s="25">
        <f t="shared" si="1"/>
        <v>31490</v>
      </c>
      <c r="F11" s="25">
        <f t="shared" si="1"/>
        <v>1876841</v>
      </c>
      <c r="G11" s="25">
        <f t="shared" si="1"/>
        <v>0</v>
      </c>
    </row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A5" sqref="A5"/>
    </sheetView>
  </sheetViews>
  <sheetFormatPr defaultColWidth="8.875" defaultRowHeight="11.25" x14ac:dyDescent="0.15"/>
  <cols>
    <col min="1" max="1" width="30.875" style="1" customWidth="1"/>
    <col min="2" max="6" width="19.875" style="1" customWidth="1"/>
    <col min="7" max="16384" width="8.875" style="1"/>
  </cols>
  <sheetData>
    <row r="1" spans="1:6" ht="21" x14ac:dyDescent="0.2">
      <c r="A1" s="9" t="s">
        <v>38</v>
      </c>
    </row>
    <row r="2" spans="1:6" ht="13.5" x14ac:dyDescent="0.15">
      <c r="A2" s="54" t="s">
        <v>297</v>
      </c>
      <c r="B2" s="54"/>
    </row>
    <row r="3" spans="1:6" ht="13.5" x14ac:dyDescent="0.15">
      <c r="A3" s="54" t="s">
        <v>298</v>
      </c>
      <c r="B3" s="54"/>
    </row>
    <row r="4" spans="1:6" ht="13.5" x14ac:dyDescent="0.15">
      <c r="A4" s="54" t="s">
        <v>299</v>
      </c>
      <c r="B4" s="54"/>
    </row>
    <row r="5" spans="1:6" ht="13.5" x14ac:dyDescent="0.15">
      <c r="F5" s="7" t="s">
        <v>195</v>
      </c>
    </row>
    <row r="6" spans="1:6" ht="22.5" customHeight="1" x14ac:dyDescent="0.15">
      <c r="A6" s="55" t="s">
        <v>37</v>
      </c>
      <c r="B6" s="55" t="s">
        <v>36</v>
      </c>
      <c r="C6" s="55"/>
      <c r="D6" s="55" t="s">
        <v>35</v>
      </c>
      <c r="E6" s="55"/>
      <c r="F6" s="56" t="s">
        <v>34</v>
      </c>
    </row>
    <row r="7" spans="1:6" ht="27" customHeight="1" x14ac:dyDescent="0.15">
      <c r="A7" s="55"/>
      <c r="B7" s="6" t="s">
        <v>33</v>
      </c>
      <c r="C7" s="5" t="s">
        <v>32</v>
      </c>
      <c r="D7" s="6" t="s">
        <v>33</v>
      </c>
      <c r="E7" s="5" t="s">
        <v>32</v>
      </c>
      <c r="F7" s="55"/>
    </row>
    <row r="8" spans="1:6" ht="18" customHeight="1" x14ac:dyDescent="0.15">
      <c r="A8" s="31" t="s">
        <v>301</v>
      </c>
      <c r="B8" s="25">
        <v>30000</v>
      </c>
      <c r="C8" s="25"/>
      <c r="D8" s="25"/>
      <c r="E8" s="25"/>
      <c r="F8" s="25">
        <v>30000</v>
      </c>
    </row>
    <row r="9" spans="1:6" ht="18" customHeight="1" x14ac:dyDescent="0.15">
      <c r="A9" s="31" t="s">
        <v>300</v>
      </c>
      <c r="B9" s="25">
        <v>20000</v>
      </c>
      <c r="C9" s="25"/>
      <c r="D9" s="25"/>
      <c r="E9" s="25"/>
      <c r="F9" s="25">
        <v>20000</v>
      </c>
    </row>
    <row r="10" spans="1:6" ht="18" customHeight="1" x14ac:dyDescent="0.15">
      <c r="A10" s="31" t="s">
        <v>214</v>
      </c>
      <c r="B10" s="25">
        <v>55963</v>
      </c>
      <c r="C10" s="25"/>
      <c r="D10" s="25"/>
      <c r="E10" s="25"/>
      <c r="F10" s="25">
        <v>55963</v>
      </c>
    </row>
    <row r="11" spans="1:6" ht="18" customHeight="1" x14ac:dyDescent="0.15">
      <c r="A11" s="3" t="s">
        <v>0</v>
      </c>
      <c r="B11" s="25">
        <f>SUM(B8:B10)</f>
        <v>105963</v>
      </c>
      <c r="C11" s="25">
        <f t="shared" ref="C11:F11" si="0">SUM(C8:C10)</f>
        <v>0</v>
      </c>
      <c r="D11" s="25">
        <f t="shared" si="0"/>
        <v>0</v>
      </c>
      <c r="E11" s="25">
        <f t="shared" si="0"/>
        <v>0</v>
      </c>
      <c r="F11" s="25">
        <f t="shared" si="0"/>
        <v>105963</v>
      </c>
    </row>
  </sheetData>
  <mergeCells count="7">
    <mergeCell ref="A6:A7"/>
    <mergeCell ref="B6:C6"/>
    <mergeCell ref="D6:E6"/>
    <mergeCell ref="F6:F7"/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zoomScaleSheetLayoutView="100" workbookViewId="0">
      <selection activeCell="A5" sqref="A5"/>
    </sheetView>
  </sheetViews>
  <sheetFormatPr defaultColWidth="8.875" defaultRowHeight="11.25" x14ac:dyDescent="0.15"/>
  <cols>
    <col min="1" max="1" width="30.875" style="1" customWidth="1"/>
    <col min="2" max="3" width="19.875" style="1" customWidth="1"/>
    <col min="4" max="8" width="0" style="1" hidden="1" customWidth="1"/>
    <col min="9" max="16384" width="8.875" style="1"/>
  </cols>
  <sheetData>
    <row r="1" spans="1:8" ht="21" x14ac:dyDescent="0.2">
      <c r="A1" s="9" t="s">
        <v>43</v>
      </c>
    </row>
    <row r="2" spans="1:8" ht="13.5" x14ac:dyDescent="0.15">
      <c r="A2" s="54" t="s">
        <v>297</v>
      </c>
      <c r="B2" s="54"/>
    </row>
    <row r="3" spans="1:8" ht="13.5" x14ac:dyDescent="0.15">
      <c r="A3" s="54" t="s">
        <v>298</v>
      </c>
      <c r="B3" s="54"/>
    </row>
    <row r="4" spans="1:8" ht="13.5" x14ac:dyDescent="0.15">
      <c r="A4" s="54" t="s">
        <v>299</v>
      </c>
      <c r="B4" s="54"/>
    </row>
    <row r="5" spans="1:8" ht="13.5" x14ac:dyDescent="0.15">
      <c r="C5" s="7" t="s">
        <v>195</v>
      </c>
    </row>
    <row r="6" spans="1:8" ht="22.5" customHeight="1" x14ac:dyDescent="0.15">
      <c r="A6" s="6" t="s">
        <v>37</v>
      </c>
      <c r="B6" s="6" t="s">
        <v>33</v>
      </c>
      <c r="C6" s="6" t="s">
        <v>42</v>
      </c>
    </row>
    <row r="7" spans="1:8" ht="18" customHeight="1" x14ac:dyDescent="0.15">
      <c r="A7" s="4" t="s">
        <v>41</v>
      </c>
      <c r="B7" s="25"/>
      <c r="C7" s="25"/>
    </row>
    <row r="8" spans="1:8" ht="18" customHeight="1" x14ac:dyDescent="0.15">
      <c r="A8" s="18"/>
      <c r="B8" s="25"/>
      <c r="C8" s="25"/>
    </row>
    <row r="9" spans="1:8" ht="18" customHeight="1" x14ac:dyDescent="0.15">
      <c r="A9" s="18"/>
      <c r="B9" s="25"/>
      <c r="C9" s="25"/>
    </row>
    <row r="10" spans="1:8" ht="18" customHeight="1" x14ac:dyDescent="0.15">
      <c r="A10" s="18"/>
      <c r="B10" s="25"/>
      <c r="C10" s="25"/>
    </row>
    <row r="11" spans="1:8" ht="18" customHeight="1" thickBot="1" x14ac:dyDescent="0.2">
      <c r="A11" s="10" t="s">
        <v>39</v>
      </c>
      <c r="B11" s="30">
        <f>SUM(B8:B10)</f>
        <v>0</v>
      </c>
      <c r="C11" s="30">
        <f>SUM(C8:C10)</f>
        <v>0</v>
      </c>
    </row>
    <row r="12" spans="1:8" ht="18" customHeight="1" thickTop="1" x14ac:dyDescent="0.15">
      <c r="A12" s="4" t="s">
        <v>40</v>
      </c>
      <c r="B12" s="25"/>
      <c r="C12" s="25"/>
      <c r="D12" s="44" t="s">
        <v>226</v>
      </c>
      <c r="E12" s="44" t="s">
        <v>227</v>
      </c>
      <c r="F12" s="44" t="s">
        <v>228</v>
      </c>
      <c r="G12" s="44" t="s">
        <v>229</v>
      </c>
      <c r="H12" s="44" t="s">
        <v>225</v>
      </c>
    </row>
    <row r="13" spans="1:8" ht="18" customHeight="1" x14ac:dyDescent="0.15">
      <c r="A13" s="31" t="s">
        <v>215</v>
      </c>
      <c r="B13" s="25">
        <f>ROUND(D13/1000,0)</f>
        <v>1073</v>
      </c>
      <c r="C13" s="25">
        <f>ROUND(H13/1000,0)</f>
        <v>116</v>
      </c>
      <c r="D13" s="1">
        <v>1073087</v>
      </c>
      <c r="H13" s="1">
        <f>D13*0.10783847</f>
        <v>115720.06025689001</v>
      </c>
    </row>
    <row r="14" spans="1:8" ht="18" customHeight="1" x14ac:dyDescent="0.15">
      <c r="A14" s="31" t="s">
        <v>216</v>
      </c>
      <c r="B14" s="25">
        <f t="shared" ref="B14:B16" si="0">ROUND(D14/1000,0)</f>
        <v>6378</v>
      </c>
      <c r="C14" s="25">
        <f t="shared" ref="C14:C21" si="1">ROUND(H14/1000,0)</f>
        <v>688</v>
      </c>
      <c r="D14" s="1">
        <v>6377846</v>
      </c>
      <c r="H14" s="1">
        <f t="shared" ref="H14:H15" si="2">D14*0.10783847</f>
        <v>687777.15453562001</v>
      </c>
    </row>
    <row r="15" spans="1:8" ht="18" customHeight="1" x14ac:dyDescent="0.15">
      <c r="A15" s="31" t="s">
        <v>217</v>
      </c>
      <c r="B15" s="25">
        <f t="shared" si="0"/>
        <v>210</v>
      </c>
      <c r="C15" s="25">
        <f>ROUND(H15/1000,0)-1</f>
        <v>22</v>
      </c>
      <c r="D15" s="1">
        <v>210128</v>
      </c>
      <c r="H15" s="1">
        <f t="shared" si="2"/>
        <v>22659.882024160001</v>
      </c>
    </row>
    <row r="16" spans="1:8" ht="18" customHeight="1" x14ac:dyDescent="0.15">
      <c r="A16" s="31" t="s">
        <v>224</v>
      </c>
      <c r="B16" s="25">
        <f t="shared" si="0"/>
        <v>288</v>
      </c>
      <c r="C16" s="25">
        <f t="shared" si="1"/>
        <v>0</v>
      </c>
      <c r="D16" s="1">
        <v>288000</v>
      </c>
      <c r="H16" s="1">
        <v>0</v>
      </c>
    </row>
    <row r="17" spans="1:8" ht="18" customHeight="1" x14ac:dyDescent="0.15">
      <c r="A17" s="31" t="s">
        <v>218</v>
      </c>
      <c r="B17" s="25">
        <f>ROUND((D17+E17)/1000,0)</f>
        <v>73</v>
      </c>
      <c r="C17" s="25">
        <f t="shared" si="1"/>
        <v>0</v>
      </c>
      <c r="D17" s="1">
        <v>40400</v>
      </c>
      <c r="E17" s="1">
        <v>32300</v>
      </c>
      <c r="H17" s="1">
        <v>0</v>
      </c>
    </row>
    <row r="18" spans="1:8" ht="18" customHeight="1" x14ac:dyDescent="0.15">
      <c r="A18" s="31" t="s">
        <v>219</v>
      </c>
      <c r="B18" s="25">
        <f>ROUND((D18+E18)/1000,0)-1</f>
        <v>10144</v>
      </c>
      <c r="C18" s="25">
        <f t="shared" si="1"/>
        <v>0</v>
      </c>
      <c r="D18" s="1">
        <v>6634700</v>
      </c>
      <c r="E18" s="1">
        <v>3510196</v>
      </c>
      <c r="H18" s="1">
        <v>0</v>
      </c>
    </row>
    <row r="19" spans="1:8" ht="18" customHeight="1" x14ac:dyDescent="0.15">
      <c r="A19" s="31" t="s">
        <v>220</v>
      </c>
      <c r="B19" s="25">
        <f>ROUND(E19/1000,0)</f>
        <v>4381</v>
      </c>
      <c r="C19" s="25">
        <f t="shared" si="1"/>
        <v>171</v>
      </c>
      <c r="E19" s="1">
        <v>4380909</v>
      </c>
      <c r="H19" s="1">
        <v>171418</v>
      </c>
    </row>
    <row r="20" spans="1:8" ht="18" customHeight="1" x14ac:dyDescent="0.15">
      <c r="A20" s="31" t="s">
        <v>221</v>
      </c>
      <c r="B20" s="25">
        <f>ROUND(F20/1000,0)</f>
        <v>292</v>
      </c>
      <c r="C20" s="25">
        <f t="shared" si="1"/>
        <v>106</v>
      </c>
      <c r="F20" s="1">
        <v>291600</v>
      </c>
      <c r="H20" s="1">
        <v>105850</v>
      </c>
    </row>
    <row r="21" spans="1:8" ht="18" customHeight="1" x14ac:dyDescent="0.15">
      <c r="A21" s="31" t="s">
        <v>222</v>
      </c>
      <c r="B21" s="25">
        <f>ROUND(G21/1000,0)</f>
        <v>83</v>
      </c>
      <c r="C21" s="25">
        <f t="shared" si="1"/>
        <v>0</v>
      </c>
      <c r="G21" s="1">
        <v>82621</v>
      </c>
      <c r="H21" s="1">
        <v>0</v>
      </c>
    </row>
    <row r="22" spans="1:8" ht="18" customHeight="1" thickBot="1" x14ac:dyDescent="0.2">
      <c r="A22" s="10" t="s">
        <v>39</v>
      </c>
      <c r="B22" s="30">
        <f>SUM(B13:B21)</f>
        <v>22922</v>
      </c>
      <c r="C22" s="30">
        <f>SUM(C13:C21)</f>
        <v>1103</v>
      </c>
    </row>
    <row r="23" spans="1:8" ht="18" customHeight="1" thickTop="1" x14ac:dyDescent="0.15">
      <c r="A23" s="3" t="s">
        <v>0</v>
      </c>
      <c r="B23" s="25">
        <f>B11+B22</f>
        <v>22922</v>
      </c>
      <c r="C23" s="25">
        <f>C11+C22</f>
        <v>1103</v>
      </c>
    </row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selection activeCell="A5" sqref="A5"/>
    </sheetView>
  </sheetViews>
  <sheetFormatPr defaultColWidth="8.875" defaultRowHeight="11.25" x14ac:dyDescent="0.15"/>
  <cols>
    <col min="1" max="1" width="30.875" style="1" customWidth="1"/>
    <col min="2" max="3" width="19.875" style="1" customWidth="1"/>
    <col min="4" max="9" width="0" style="1" hidden="1" customWidth="1"/>
    <col min="10" max="16384" width="8.875" style="1"/>
  </cols>
  <sheetData>
    <row r="1" spans="1:9" ht="21" x14ac:dyDescent="0.2">
      <c r="A1" s="9" t="s">
        <v>44</v>
      </c>
    </row>
    <row r="2" spans="1:9" ht="13.5" x14ac:dyDescent="0.15">
      <c r="A2" s="54" t="s">
        <v>297</v>
      </c>
      <c r="B2" s="54"/>
    </row>
    <row r="3" spans="1:9" ht="13.5" x14ac:dyDescent="0.15">
      <c r="A3" s="54" t="s">
        <v>298</v>
      </c>
      <c r="B3" s="54"/>
    </row>
    <row r="4" spans="1:9" ht="13.5" x14ac:dyDescent="0.15">
      <c r="A4" s="54" t="s">
        <v>299</v>
      </c>
      <c r="B4" s="54"/>
    </row>
    <row r="5" spans="1:9" ht="13.5" x14ac:dyDescent="0.15">
      <c r="C5" s="7" t="s">
        <v>195</v>
      </c>
    </row>
    <row r="6" spans="1:9" ht="22.5" customHeight="1" x14ac:dyDescent="0.15">
      <c r="A6" s="6" t="s">
        <v>37</v>
      </c>
      <c r="B6" s="6" t="s">
        <v>33</v>
      </c>
      <c r="C6" s="6" t="s">
        <v>42</v>
      </c>
    </row>
    <row r="7" spans="1:9" ht="18" customHeight="1" x14ac:dyDescent="0.15">
      <c r="A7" s="4" t="s">
        <v>41</v>
      </c>
      <c r="B7" s="25"/>
      <c r="C7" s="25"/>
    </row>
    <row r="8" spans="1:9" ht="18" customHeight="1" x14ac:dyDescent="0.15">
      <c r="A8" s="18"/>
      <c r="B8" s="25"/>
      <c r="C8" s="25"/>
    </row>
    <row r="9" spans="1:9" ht="18" customHeight="1" x14ac:dyDescent="0.15">
      <c r="A9" s="18"/>
      <c r="B9" s="25"/>
      <c r="C9" s="25"/>
    </row>
    <row r="10" spans="1:9" ht="18" customHeight="1" x14ac:dyDescent="0.15">
      <c r="A10" s="18"/>
      <c r="B10" s="25"/>
      <c r="C10" s="25"/>
    </row>
    <row r="11" spans="1:9" ht="18" customHeight="1" thickBot="1" x14ac:dyDescent="0.2">
      <c r="A11" s="10" t="s">
        <v>39</v>
      </c>
      <c r="B11" s="30">
        <f>SUM(B8:B10)</f>
        <v>0</v>
      </c>
      <c r="C11" s="30">
        <f>SUM(C8:C10)</f>
        <v>0</v>
      </c>
    </row>
    <row r="12" spans="1:9" ht="18" customHeight="1" thickTop="1" x14ac:dyDescent="0.15">
      <c r="A12" s="4" t="s">
        <v>40</v>
      </c>
      <c r="B12" s="25"/>
      <c r="C12" s="25"/>
      <c r="D12" s="44" t="s">
        <v>226</v>
      </c>
      <c r="E12" s="44" t="s">
        <v>227</v>
      </c>
      <c r="F12" s="44" t="s">
        <v>228</v>
      </c>
      <c r="G12" s="44" t="s">
        <v>229</v>
      </c>
      <c r="H12" s="44" t="s">
        <v>238</v>
      </c>
      <c r="I12" s="44" t="s">
        <v>225</v>
      </c>
    </row>
    <row r="13" spans="1:9" ht="18" customHeight="1" x14ac:dyDescent="0.15">
      <c r="A13" s="31" t="s">
        <v>230</v>
      </c>
      <c r="B13" s="25">
        <f>ROUND(D13/1000,0)</f>
        <v>1104</v>
      </c>
      <c r="C13" s="25">
        <f>ROUND(I13/1000,0)</f>
        <v>119</v>
      </c>
      <c r="D13" s="1">
        <v>1103922</v>
      </c>
      <c r="I13" s="1">
        <f>D13*0.10783847</f>
        <v>119045.25947934001</v>
      </c>
    </row>
    <row r="14" spans="1:9" ht="18" customHeight="1" x14ac:dyDescent="0.15">
      <c r="A14" s="31" t="s">
        <v>231</v>
      </c>
      <c r="B14" s="25">
        <f t="shared" ref="B14:B16" si="0">ROUND(D14/1000,0)</f>
        <v>2014</v>
      </c>
      <c r="C14" s="25">
        <f t="shared" ref="C14:C25" si="1">ROUND(I14/1000,0)</f>
        <v>217</v>
      </c>
      <c r="D14" s="1">
        <v>2014330</v>
      </c>
      <c r="I14" s="1">
        <f t="shared" ref="I14:I15" si="2">D14*0.10783847</f>
        <v>217222.26527510001</v>
      </c>
    </row>
    <row r="15" spans="1:9" ht="18" customHeight="1" x14ac:dyDescent="0.15">
      <c r="A15" s="31" t="s">
        <v>232</v>
      </c>
      <c r="B15" s="25">
        <f t="shared" si="0"/>
        <v>126</v>
      </c>
      <c r="C15" s="25">
        <f>ROUND(I15/1000,0)</f>
        <v>14</v>
      </c>
      <c r="D15" s="1">
        <v>125800</v>
      </c>
      <c r="I15" s="1">
        <f t="shared" si="2"/>
        <v>13566.079526000001</v>
      </c>
    </row>
    <row r="16" spans="1:9" ht="18" customHeight="1" x14ac:dyDescent="0.15">
      <c r="A16" s="31" t="s">
        <v>223</v>
      </c>
      <c r="B16" s="25">
        <f t="shared" si="0"/>
        <v>288</v>
      </c>
      <c r="C16" s="25">
        <f t="shared" si="1"/>
        <v>0</v>
      </c>
      <c r="D16" s="1">
        <v>288000</v>
      </c>
      <c r="I16" s="1">
        <v>0</v>
      </c>
    </row>
    <row r="17" spans="1:9" ht="18" customHeight="1" x14ac:dyDescent="0.15">
      <c r="A17" s="31" t="s">
        <v>240</v>
      </c>
      <c r="B17" s="25">
        <f>ROUND(D17/1000,0)+1</f>
        <v>1</v>
      </c>
      <c r="C17" s="25">
        <f t="shared" si="1"/>
        <v>0</v>
      </c>
      <c r="D17" s="1">
        <v>460</v>
      </c>
      <c r="I17" s="1">
        <v>0</v>
      </c>
    </row>
    <row r="18" spans="1:9" ht="18" customHeight="1" x14ac:dyDescent="0.15">
      <c r="A18" s="31" t="s">
        <v>233</v>
      </c>
      <c r="B18" s="25">
        <f>ROUND((D18+E18)/1000,0)</f>
        <v>30</v>
      </c>
      <c r="C18" s="25">
        <f t="shared" si="1"/>
        <v>0</v>
      </c>
      <c r="D18" s="1">
        <v>18300</v>
      </c>
      <c r="E18" s="1">
        <v>11200</v>
      </c>
      <c r="I18" s="1">
        <v>0</v>
      </c>
    </row>
    <row r="19" spans="1:9" ht="18" customHeight="1" x14ac:dyDescent="0.15">
      <c r="A19" s="31" t="s">
        <v>241</v>
      </c>
      <c r="B19" s="25">
        <f>ROUND((D19+E19)/1000,0)</f>
        <v>203</v>
      </c>
      <c r="C19" s="25">
        <f t="shared" si="1"/>
        <v>0</v>
      </c>
      <c r="D19" s="1">
        <v>203050</v>
      </c>
      <c r="I19" s="1">
        <v>0</v>
      </c>
    </row>
    <row r="20" spans="1:9" ht="18" customHeight="1" x14ac:dyDescent="0.15">
      <c r="A20" s="31" t="s">
        <v>234</v>
      </c>
      <c r="B20" s="25">
        <f>ROUND((D20+E20)/1000,0)</f>
        <v>292</v>
      </c>
      <c r="C20" s="25">
        <f t="shared" si="1"/>
        <v>0</v>
      </c>
      <c r="D20" s="1">
        <v>161800</v>
      </c>
      <c r="E20" s="1">
        <v>129700</v>
      </c>
      <c r="I20" s="1">
        <v>0</v>
      </c>
    </row>
    <row r="21" spans="1:9" ht="18" customHeight="1" x14ac:dyDescent="0.15">
      <c r="A21" s="31" t="s">
        <v>242</v>
      </c>
      <c r="B21" s="25">
        <f>ROUND((D21+E21)/1000,0)</f>
        <v>17</v>
      </c>
      <c r="C21" s="25">
        <f t="shared" si="1"/>
        <v>0</v>
      </c>
      <c r="D21" s="1">
        <v>17000</v>
      </c>
      <c r="I21" s="1">
        <v>0</v>
      </c>
    </row>
    <row r="22" spans="1:9" ht="18" customHeight="1" x14ac:dyDescent="0.15">
      <c r="A22" s="31" t="s">
        <v>235</v>
      </c>
      <c r="B22" s="25">
        <f>ROUND(E22/1000,0)-1</f>
        <v>3426</v>
      </c>
      <c r="C22" s="25">
        <f t="shared" si="1"/>
        <v>134</v>
      </c>
      <c r="E22" s="1">
        <v>3426570</v>
      </c>
      <c r="I22" s="1">
        <v>134077</v>
      </c>
    </row>
    <row r="23" spans="1:9" ht="18" customHeight="1" x14ac:dyDescent="0.15">
      <c r="A23" s="31" t="s">
        <v>236</v>
      </c>
      <c r="B23" s="25">
        <f>ROUND(F23/1000,0)</f>
        <v>153</v>
      </c>
      <c r="C23" s="25">
        <f t="shared" si="1"/>
        <v>56</v>
      </c>
      <c r="F23" s="1">
        <v>153200</v>
      </c>
      <c r="I23" s="1">
        <v>55611</v>
      </c>
    </row>
    <row r="24" spans="1:9" ht="18" customHeight="1" x14ac:dyDescent="0.15">
      <c r="A24" s="31" t="s">
        <v>237</v>
      </c>
      <c r="B24" s="25">
        <f>ROUND(G24/1000,0)</f>
        <v>23</v>
      </c>
      <c r="C24" s="25">
        <f t="shared" si="1"/>
        <v>0</v>
      </c>
      <c r="G24" s="1">
        <v>23328</v>
      </c>
      <c r="I24" s="1">
        <v>0</v>
      </c>
    </row>
    <row r="25" spans="1:9" ht="18" customHeight="1" x14ac:dyDescent="0.15">
      <c r="A25" s="31" t="s">
        <v>239</v>
      </c>
      <c r="B25" s="25">
        <f>ROUND(H25/1000,0)</f>
        <v>333</v>
      </c>
      <c r="C25" s="25">
        <f t="shared" si="1"/>
        <v>0</v>
      </c>
      <c r="H25" s="1">
        <v>333213</v>
      </c>
      <c r="I25" s="1">
        <v>0</v>
      </c>
    </row>
    <row r="26" spans="1:9" ht="18" customHeight="1" thickBot="1" x14ac:dyDescent="0.2">
      <c r="A26" s="10" t="s">
        <v>39</v>
      </c>
      <c r="B26" s="30">
        <f>SUM(B13:B25)</f>
        <v>8010</v>
      </c>
      <c r="C26" s="30">
        <f>SUM(C13:C25)</f>
        <v>540</v>
      </c>
    </row>
    <row r="27" spans="1:9" ht="18" customHeight="1" thickTop="1" x14ac:dyDescent="0.15">
      <c r="A27" s="3" t="s">
        <v>0</v>
      </c>
      <c r="B27" s="25">
        <f>B11+B26</f>
        <v>8010</v>
      </c>
      <c r="C27" s="25">
        <f>C11+C26</f>
        <v>540</v>
      </c>
    </row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zoomScaleNormal="100" zoomScaleSheetLayoutView="90" workbookViewId="0">
      <selection activeCell="A5" sqref="A5"/>
    </sheetView>
  </sheetViews>
  <sheetFormatPr defaultColWidth="8.875" defaultRowHeight="11.25" x14ac:dyDescent="0.15"/>
  <cols>
    <col min="1" max="1" width="20.875" style="1" customWidth="1"/>
    <col min="2" max="10" width="14.875" style="1" customWidth="1"/>
    <col min="11" max="16384" width="8.875" style="1"/>
  </cols>
  <sheetData>
    <row r="1" spans="1:10" ht="21" x14ac:dyDescent="0.2">
      <c r="A1" s="9" t="s">
        <v>65</v>
      </c>
    </row>
    <row r="2" spans="1:10" ht="13.5" x14ac:dyDescent="0.15">
      <c r="A2" s="54" t="s">
        <v>297</v>
      </c>
      <c r="B2" s="54"/>
    </row>
    <row r="3" spans="1:10" ht="13.5" x14ac:dyDescent="0.15">
      <c r="A3" s="54" t="s">
        <v>298</v>
      </c>
      <c r="B3" s="54"/>
    </row>
    <row r="4" spans="1:10" ht="13.5" x14ac:dyDescent="0.15">
      <c r="A4" s="54" t="s">
        <v>299</v>
      </c>
      <c r="B4" s="54"/>
    </row>
    <row r="5" spans="1:10" ht="13.5" x14ac:dyDescent="0.15">
      <c r="J5" s="7" t="s">
        <v>195</v>
      </c>
    </row>
    <row r="6" spans="1:10" ht="22.5" customHeight="1" x14ac:dyDescent="0.15">
      <c r="A6" s="55" t="s">
        <v>30</v>
      </c>
      <c r="B6" s="57" t="s">
        <v>64</v>
      </c>
      <c r="C6" s="55" t="s">
        <v>63</v>
      </c>
      <c r="D6" s="56" t="s">
        <v>62</v>
      </c>
      <c r="E6" s="55" t="s">
        <v>61</v>
      </c>
      <c r="F6" s="56" t="s">
        <v>60</v>
      </c>
      <c r="G6" s="57" t="s">
        <v>59</v>
      </c>
      <c r="H6" s="14"/>
      <c r="I6" s="13"/>
      <c r="J6" s="55" t="s">
        <v>26</v>
      </c>
    </row>
    <row r="7" spans="1:10" ht="22.5" customHeight="1" x14ac:dyDescent="0.15">
      <c r="A7" s="55"/>
      <c r="B7" s="55"/>
      <c r="C7" s="55"/>
      <c r="D7" s="55"/>
      <c r="E7" s="55"/>
      <c r="F7" s="55"/>
      <c r="G7" s="55"/>
      <c r="H7" s="6" t="s">
        <v>58</v>
      </c>
      <c r="I7" s="6" t="s">
        <v>57</v>
      </c>
      <c r="J7" s="55"/>
    </row>
    <row r="8" spans="1:10" ht="18" customHeight="1" x14ac:dyDescent="0.15">
      <c r="A8" s="4" t="s">
        <v>56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8" customHeight="1" x14ac:dyDescent="0.15">
      <c r="A9" s="4" t="s">
        <v>55</v>
      </c>
      <c r="B9" s="2">
        <v>254790</v>
      </c>
      <c r="C9" s="2">
        <v>251679</v>
      </c>
      <c r="D9" s="2">
        <v>0</v>
      </c>
      <c r="E9" s="2">
        <v>0</v>
      </c>
      <c r="F9" s="2">
        <v>3111</v>
      </c>
      <c r="G9" s="2"/>
      <c r="H9" s="2"/>
      <c r="I9" s="2"/>
      <c r="J9" s="2"/>
    </row>
    <row r="10" spans="1:10" ht="18" customHeight="1" x14ac:dyDescent="0.15">
      <c r="A10" s="4" t="s">
        <v>54</v>
      </c>
      <c r="B10" s="2">
        <v>1782</v>
      </c>
      <c r="C10" s="2">
        <v>0</v>
      </c>
      <c r="D10" s="2">
        <v>0</v>
      </c>
      <c r="E10" s="2">
        <v>0</v>
      </c>
      <c r="F10" s="2">
        <v>1782</v>
      </c>
      <c r="G10" s="2"/>
      <c r="H10" s="2"/>
      <c r="I10" s="2"/>
      <c r="J10" s="2"/>
    </row>
    <row r="11" spans="1:10" ht="18" customHeight="1" x14ac:dyDescent="0.15">
      <c r="A11" s="4" t="s">
        <v>53</v>
      </c>
      <c r="B11" s="2">
        <v>29889</v>
      </c>
      <c r="C11" s="2">
        <v>29889</v>
      </c>
      <c r="D11" s="2">
        <v>0</v>
      </c>
      <c r="E11" s="2">
        <v>0</v>
      </c>
      <c r="F11" s="2">
        <v>0</v>
      </c>
      <c r="G11" s="2"/>
      <c r="H11" s="2"/>
      <c r="I11" s="2"/>
      <c r="J11" s="2"/>
    </row>
    <row r="12" spans="1:10" ht="18" customHeight="1" x14ac:dyDescent="0.15">
      <c r="A12" s="4" t="s">
        <v>52</v>
      </c>
      <c r="B12" s="2">
        <v>185832</v>
      </c>
      <c r="C12" s="2">
        <v>86974</v>
      </c>
      <c r="D12" s="2">
        <v>0</v>
      </c>
      <c r="E12" s="2">
        <v>98858</v>
      </c>
      <c r="F12" s="2">
        <v>0</v>
      </c>
      <c r="G12" s="2"/>
      <c r="H12" s="2"/>
      <c r="I12" s="2"/>
      <c r="J12" s="2"/>
    </row>
    <row r="13" spans="1:10" ht="18" customHeight="1" x14ac:dyDescent="0.15">
      <c r="A13" s="4" t="s">
        <v>51</v>
      </c>
      <c r="B13" s="2">
        <v>170708</v>
      </c>
      <c r="C13" s="2">
        <v>2837</v>
      </c>
      <c r="D13" s="2">
        <v>96452</v>
      </c>
      <c r="E13" s="2">
        <v>70940</v>
      </c>
      <c r="F13" s="2">
        <v>479</v>
      </c>
      <c r="G13" s="2"/>
      <c r="H13" s="2"/>
      <c r="I13" s="2"/>
      <c r="J13" s="2"/>
    </row>
    <row r="14" spans="1:10" ht="18" customHeight="1" x14ac:dyDescent="0.15">
      <c r="A14" s="4" t="s">
        <v>46</v>
      </c>
      <c r="B14" s="2">
        <v>6015921</v>
      </c>
      <c r="C14" s="2">
        <v>3532807</v>
      </c>
      <c r="D14" s="2">
        <v>31334</v>
      </c>
      <c r="E14" s="2">
        <v>1489786</v>
      </c>
      <c r="F14" s="2">
        <v>961994</v>
      </c>
      <c r="G14" s="2"/>
      <c r="H14" s="2"/>
      <c r="I14" s="2"/>
      <c r="J14" s="2"/>
    </row>
    <row r="15" spans="1:10" ht="18" customHeight="1" x14ac:dyDescent="0.15">
      <c r="A15" s="4" t="s">
        <v>50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8" customHeight="1" x14ac:dyDescent="0.15">
      <c r="A16" s="4" t="s">
        <v>49</v>
      </c>
      <c r="B16" s="2">
        <v>2180467</v>
      </c>
      <c r="C16" s="2">
        <v>1968218</v>
      </c>
      <c r="D16" s="2">
        <v>194053</v>
      </c>
      <c r="E16" s="2">
        <v>18197</v>
      </c>
      <c r="F16" s="2">
        <v>0</v>
      </c>
      <c r="G16" s="2"/>
      <c r="H16" s="2"/>
      <c r="I16" s="2"/>
      <c r="J16" s="2"/>
    </row>
    <row r="17" spans="1:10" ht="18" customHeight="1" x14ac:dyDescent="0.15">
      <c r="A17" s="4" t="s">
        <v>48</v>
      </c>
      <c r="B17" s="2">
        <v>16937</v>
      </c>
      <c r="C17" s="2">
        <v>10489</v>
      </c>
      <c r="D17" s="2">
        <v>0</v>
      </c>
      <c r="E17" s="2">
        <v>0</v>
      </c>
      <c r="F17" s="2">
        <v>6448</v>
      </c>
      <c r="G17" s="2"/>
      <c r="H17" s="2"/>
      <c r="I17" s="2"/>
      <c r="J17" s="2"/>
    </row>
    <row r="18" spans="1:10" ht="18" customHeight="1" x14ac:dyDescent="0.15">
      <c r="A18" s="4" t="s">
        <v>47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/>
      <c r="H18" s="2"/>
      <c r="I18" s="2"/>
      <c r="J18" s="2"/>
    </row>
    <row r="19" spans="1:10" ht="18" customHeight="1" x14ac:dyDescent="0.15">
      <c r="A19" s="4" t="s">
        <v>46</v>
      </c>
      <c r="B19" s="2">
        <v>401384</v>
      </c>
      <c r="C19" s="2">
        <v>259512</v>
      </c>
      <c r="D19" s="2">
        <v>3582</v>
      </c>
      <c r="E19" s="2">
        <v>0</v>
      </c>
      <c r="F19" s="2">
        <v>138290</v>
      </c>
      <c r="G19" s="2"/>
      <c r="H19" s="2"/>
      <c r="I19" s="2"/>
      <c r="J19" s="2"/>
    </row>
    <row r="20" spans="1:10" ht="18" customHeight="1" x14ac:dyDescent="0.15">
      <c r="A20" s="3" t="s">
        <v>45</v>
      </c>
      <c r="B20" s="2">
        <v>9257710</v>
      </c>
      <c r="C20" s="2">
        <v>6142405</v>
      </c>
      <c r="D20" s="2">
        <v>325421</v>
      </c>
      <c r="E20" s="2">
        <v>1677781</v>
      </c>
      <c r="F20" s="2">
        <v>1112104</v>
      </c>
      <c r="G20" s="2"/>
      <c r="H20" s="2"/>
      <c r="I20" s="2"/>
      <c r="J20" s="2"/>
    </row>
  </sheetData>
  <mergeCells count="11">
    <mergeCell ref="J6:J7"/>
    <mergeCell ref="A6:A7"/>
    <mergeCell ref="B6:B7"/>
    <mergeCell ref="C6:C7"/>
    <mergeCell ref="D6:D7"/>
    <mergeCell ref="E6:E7"/>
    <mergeCell ref="A2:B2"/>
    <mergeCell ref="A3:B3"/>
    <mergeCell ref="A4:B4"/>
    <mergeCell ref="F6:F7"/>
    <mergeCell ref="G6:G7"/>
  </mergeCells>
  <phoneticPr fontId="1"/>
  <dataValidations count="1">
    <dataValidation imeMode="disabled" allowBlank="1" showInputMessage="1" showErrorMessage="1" sqref="B8:J8"/>
  </dataValidations>
  <pageMargins left="0.3888888888888889" right="0.3888888888888889" top="0.3888888888888889" bottom="0.3888888888888889" header="0.19444444444444445" footer="0.19444444444444445"/>
  <pageSetup paperSize="9" scale="92" fitToHeight="0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zoomScaleSheetLayoutView="100" workbookViewId="0">
      <selection activeCell="A5" sqref="A5"/>
    </sheetView>
  </sheetViews>
  <sheetFormatPr defaultColWidth="8.875" defaultRowHeight="11.25" x14ac:dyDescent="0.15"/>
  <cols>
    <col min="1" max="1" width="22.875" style="1" customWidth="1"/>
    <col min="2" max="8" width="12.875" style="1" customWidth="1"/>
    <col min="9" max="16384" width="8.875" style="1"/>
  </cols>
  <sheetData>
    <row r="1" spans="1:9" ht="21" x14ac:dyDescent="0.2">
      <c r="A1" s="9" t="s">
        <v>73</v>
      </c>
    </row>
    <row r="2" spans="1:9" ht="13.5" x14ac:dyDescent="0.15">
      <c r="A2" s="54" t="s">
        <v>297</v>
      </c>
      <c r="B2" s="54"/>
    </row>
    <row r="3" spans="1:9" ht="13.5" x14ac:dyDescent="0.15">
      <c r="A3" s="54" t="s">
        <v>298</v>
      </c>
      <c r="B3" s="54"/>
    </row>
    <row r="4" spans="1:9" ht="13.5" x14ac:dyDescent="0.15">
      <c r="A4" s="54" t="s">
        <v>299</v>
      </c>
      <c r="B4" s="54"/>
    </row>
    <row r="5" spans="1:9" ht="13.5" x14ac:dyDescent="0.15">
      <c r="H5" s="7" t="s">
        <v>195</v>
      </c>
    </row>
    <row r="6" spans="1:9" ht="37.5" customHeight="1" x14ac:dyDescent="0.15">
      <c r="A6" s="12" t="s">
        <v>64</v>
      </c>
      <c r="B6" s="6" t="s">
        <v>72</v>
      </c>
      <c r="C6" s="5" t="s">
        <v>71</v>
      </c>
      <c r="D6" s="5" t="s">
        <v>70</v>
      </c>
      <c r="E6" s="5" t="s">
        <v>69</v>
      </c>
      <c r="F6" s="5" t="s">
        <v>68</v>
      </c>
      <c r="G6" s="5" t="s">
        <v>67</v>
      </c>
      <c r="H6" s="6" t="s">
        <v>66</v>
      </c>
    </row>
    <row r="7" spans="1:9" ht="18" customHeight="1" x14ac:dyDescent="0.15">
      <c r="A7" s="11">
        <f>SUM(B7:H7)</f>
        <v>9257710</v>
      </c>
      <c r="B7" s="2">
        <f>ROUND(B9/1000,0)</f>
        <v>6428661</v>
      </c>
      <c r="C7" s="2">
        <f t="shared" ref="C7:F7" si="0">ROUND(C9/1000,0)</f>
        <v>1686993</v>
      </c>
      <c r="D7" s="2">
        <f t="shared" si="0"/>
        <v>1139361</v>
      </c>
      <c r="E7" s="2">
        <f t="shared" si="0"/>
        <v>913</v>
      </c>
      <c r="F7" s="2">
        <f t="shared" si="0"/>
        <v>1782</v>
      </c>
      <c r="G7" s="2"/>
      <c r="H7" s="2"/>
    </row>
    <row r="9" spans="1:9" hidden="1" x14ac:dyDescent="0.15">
      <c r="A9" s="1">
        <f>SUM(A10:A15)</f>
        <v>9257709224</v>
      </c>
      <c r="B9" s="1">
        <f t="shared" ref="B9:H9" si="1">SUM(B10:B15)</f>
        <v>6428660862</v>
      </c>
      <c r="C9" s="1">
        <f t="shared" si="1"/>
        <v>1686992511</v>
      </c>
      <c r="D9" s="1">
        <f t="shared" si="1"/>
        <v>1139360696</v>
      </c>
      <c r="E9" s="1">
        <f t="shared" si="1"/>
        <v>913416</v>
      </c>
      <c r="F9" s="1">
        <f t="shared" si="1"/>
        <v>1781739</v>
      </c>
      <c r="G9" s="1">
        <f t="shared" si="1"/>
        <v>0</v>
      </c>
      <c r="H9" s="1">
        <f t="shared" si="1"/>
        <v>0</v>
      </c>
      <c r="I9" s="1" t="s">
        <v>250</v>
      </c>
    </row>
    <row r="10" spans="1:9" hidden="1" x14ac:dyDescent="0.15">
      <c r="A10" s="1">
        <f>SUM(B10:H10)</f>
        <v>5133007081</v>
      </c>
      <c r="B10" s="1">
        <v>4714551886</v>
      </c>
      <c r="C10" s="1">
        <v>390676262</v>
      </c>
      <c r="D10" s="1">
        <v>25997194</v>
      </c>
      <c r="F10" s="1">
        <v>1781739</v>
      </c>
      <c r="I10" s="1" t="s">
        <v>244</v>
      </c>
    </row>
    <row r="11" spans="1:9" hidden="1" x14ac:dyDescent="0.15">
      <c r="A11" s="1">
        <f t="shared" ref="A11:A15" si="2">SUM(B11:H11)</f>
        <v>28741948</v>
      </c>
      <c r="B11" s="1">
        <v>28741948</v>
      </c>
      <c r="I11" s="1" t="s">
        <v>245</v>
      </c>
    </row>
    <row r="12" spans="1:9" hidden="1" x14ac:dyDescent="0.15">
      <c r="A12" s="1">
        <f t="shared" si="2"/>
        <v>17040000</v>
      </c>
      <c r="B12" s="1">
        <v>17040000</v>
      </c>
      <c r="I12" s="1" t="s">
        <v>246</v>
      </c>
    </row>
    <row r="13" spans="1:9" hidden="1" x14ac:dyDescent="0.15">
      <c r="A13" s="1">
        <f t="shared" si="2"/>
        <v>119377719</v>
      </c>
      <c r="B13" s="1">
        <v>71578864</v>
      </c>
      <c r="C13" s="1">
        <v>25528110</v>
      </c>
      <c r="D13" s="1">
        <v>22270745</v>
      </c>
      <c r="I13" s="1" t="s">
        <v>247</v>
      </c>
    </row>
    <row r="14" spans="1:9" hidden="1" x14ac:dyDescent="0.15">
      <c r="A14" s="1">
        <f t="shared" si="2"/>
        <v>3145132236</v>
      </c>
      <c r="B14" s="1">
        <v>1235742398</v>
      </c>
      <c r="C14" s="1">
        <v>1105036959</v>
      </c>
      <c r="D14" s="1">
        <v>803439463</v>
      </c>
      <c r="E14" s="1">
        <v>913416</v>
      </c>
      <c r="I14" s="1" t="s">
        <v>248</v>
      </c>
    </row>
    <row r="15" spans="1:9" hidden="1" x14ac:dyDescent="0.15">
      <c r="A15" s="1">
        <f t="shared" si="2"/>
        <v>814410240</v>
      </c>
      <c r="B15" s="1">
        <v>361005766</v>
      </c>
      <c r="C15" s="1">
        <v>165751180</v>
      </c>
      <c r="D15" s="1">
        <v>287653294</v>
      </c>
      <c r="I15" s="1" t="s">
        <v>249</v>
      </c>
    </row>
  </sheetData>
  <mergeCells count="3">
    <mergeCell ref="A2:B2"/>
    <mergeCell ref="A3:B3"/>
    <mergeCell ref="A4:B4"/>
  </mergeCells>
  <phoneticPr fontId="1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有形固定資産の明細</vt:lpstr>
      <vt:lpstr>有形固定資産に係る行政目的別の明細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地方債（利率別）</vt:lpstr>
      <vt:lpstr>地方債（返済期間別）</vt:lpstr>
      <vt:lpstr>地方債（特定の契約条項）</vt:lpstr>
      <vt:lpstr>引当金の明細</vt:lpstr>
      <vt:lpstr>補助金等</vt:lpstr>
      <vt:lpstr>財源</vt:lpstr>
      <vt:lpstr>財源情報の明細</vt:lpstr>
      <vt:lpstr>資金</vt:lpstr>
      <vt:lpstr>引当金の明細!Print_Area</vt:lpstr>
      <vt:lpstr>財源!Print_Area</vt:lpstr>
      <vt:lpstr>資金!Print_Area</vt:lpstr>
      <vt:lpstr>'地方債（返済期間別）'!Print_Area</vt:lpstr>
      <vt:lpstr>'地方債（利率別）'!Print_Area</vt:lpstr>
      <vt:lpstr>長期延滞債権!Print_Area</vt:lpstr>
      <vt:lpstr>補助金等!Print_Area</vt:lpstr>
      <vt:lpstr>未収金!Print_Area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2018-12-28T09:00:36Z</dcterms:created>
  <dcterms:modified xsi:type="dcterms:W3CDTF">2019-01-03T02:26:41Z</dcterms:modified>
</cp:coreProperties>
</file>