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:\110_部署管理\112_新潟事務所\3.公会計\99_ 作業中\R06_関川村\R6_納品データ\送付用\"/>
    </mc:Choice>
  </mc:AlternateContent>
  <xr:revisionPtr revIDLastSave="0" documentId="13_ncr:1_{90BF1E39-457C-447B-9758-FF2FA7F2E5C6}" xr6:coauthVersionLast="47" xr6:coauthVersionMax="47" xr10:uidLastSave="{00000000-0000-0000-0000-000000000000}"/>
  <bookViews>
    <workbookView xWindow="-105" yWindow="-16320" windowWidth="29040" windowHeight="15720" xr2:uid="{2ABF3ADA-02CA-427A-860F-7BF51427B27E}"/>
  </bookViews>
  <sheets>
    <sheet name="貸借対照表" sheetId="1" r:id="rId1"/>
    <sheet name="行政コスト計算書" sheetId="2" r:id="rId2"/>
    <sheet name="純資産変動計算書" sheetId="3" r:id="rId3"/>
    <sheet name="資金収支計算書" sheetId="7" r:id="rId4"/>
    <sheet name="残高試算表" sheetId="9" r:id="rId5"/>
    <sheet name="集計A" sheetId="21" r:id="rId6"/>
    <sheet name="貸借対照表B" sheetId="11" state="hidden" r:id="rId7"/>
    <sheet name="行政コスト計算書B" sheetId="12" state="hidden" r:id="rId8"/>
    <sheet name="純資産変動計算書B" sheetId="13" state="hidden" r:id="rId9"/>
    <sheet name="資金収支計算書B" sheetId="14" state="hidden" r:id="rId10"/>
    <sheet name="残高試算表B" sheetId="20" state="hidden" r:id="rId11"/>
    <sheet name="集計B" sheetId="18" state="hidden" r:id="rId12"/>
    <sheet name="貸借対照表C" sheetId="28" state="hidden" r:id="rId13"/>
    <sheet name="行政コスト計算書C" sheetId="27" state="hidden" r:id="rId14"/>
    <sheet name="純資産変動計算書C" sheetId="26" state="hidden" r:id="rId15"/>
    <sheet name="資金収支計算書C" sheetId="25" state="hidden" r:id="rId16"/>
    <sheet name="残高試算表C" sheetId="24" state="hidden" r:id="rId17"/>
    <sheet name="集計C" sheetId="23" state="hidden" r:id="rId18"/>
    <sheet name="データ" sheetId="8" r:id="rId19"/>
    <sheet name="データ詳細" sheetId="22" r:id="rId20"/>
  </sheets>
  <definedNames>
    <definedName name="_xlnm._FilterDatabase" localSheetId="4" hidden="1">残高試算表!$A$1:$G$1</definedName>
    <definedName name="_xlnm._FilterDatabase" localSheetId="10" hidden="1">残高試算表B!$A$1:$G$1</definedName>
    <definedName name="_xlnm._FilterDatabase" localSheetId="16" hidden="1">残高試算表C!$A$1:$G$1</definedName>
    <definedName name="_xlnm._FilterDatabase" localSheetId="5" hidden="1">集計A!$A$1:$G$1</definedName>
    <definedName name="_xlnm._FilterDatabase" localSheetId="11" hidden="1">集計B!$A$1:$G$1</definedName>
    <definedName name="_xlnm._FilterDatabase" localSheetId="17" hidden="1">集計C!$A$1:$G$1</definedName>
    <definedName name="_xlnm.Print_Area" localSheetId="2">純資産変動計算書!$B$1:$F$25</definedName>
    <definedName name="_xlnm.Print_Area" localSheetId="8">純資産変動計算書B!$B$1:$G$28</definedName>
    <definedName name="_xlnm.Print_Area" localSheetId="14">純資産変動計算書C!$B$1:$G$28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9" i="23" l="1"/>
  <c r="F219" i="23"/>
  <c r="E219" i="23"/>
  <c r="D219" i="23"/>
  <c r="C219" i="23"/>
  <c r="G158" i="23"/>
  <c r="F158" i="23"/>
  <c r="C158" i="23"/>
  <c r="G157" i="23"/>
  <c r="H131" i="8"/>
  <c r="I131" i="8"/>
  <c r="C155" i="18" s="1"/>
  <c r="J131" i="8"/>
  <c r="D158" i="23" s="1"/>
  <c r="K131" i="8"/>
  <c r="E158" i="23" s="1"/>
  <c r="L131" i="8"/>
  <c r="M131" i="8"/>
  <c r="N131" i="8"/>
  <c r="O131" i="8"/>
  <c r="P131" i="8"/>
  <c r="H130" i="8"/>
  <c r="I130" i="8"/>
  <c r="C157" i="23" s="1"/>
  <c r="J130" i="8"/>
  <c r="K130" i="8"/>
  <c r="E154" i="18" s="1"/>
  <c r="L130" i="8"/>
  <c r="M130" i="8"/>
  <c r="N130" i="8"/>
  <c r="F154" i="18" s="1"/>
  <c r="O130" i="8"/>
  <c r="P130" i="8"/>
  <c r="G154" i="18" s="1"/>
  <c r="H129" i="8"/>
  <c r="I129" i="8"/>
  <c r="C156" i="23" s="1"/>
  <c r="J129" i="8"/>
  <c r="D156" i="23" s="1"/>
  <c r="K129" i="8"/>
  <c r="L129" i="8"/>
  <c r="M129" i="8"/>
  <c r="N129" i="8"/>
  <c r="O129" i="8"/>
  <c r="P129" i="8"/>
  <c r="G131" i="8"/>
  <c r="G130" i="8"/>
  <c r="G129" i="8"/>
  <c r="D153" i="18"/>
  <c r="C153" i="18"/>
  <c r="E157" i="23" l="1"/>
  <c r="F157" i="23"/>
  <c r="G156" i="23"/>
  <c r="G153" i="18"/>
  <c r="F153" i="18"/>
  <c r="F156" i="23"/>
  <c r="F155" i="23" s="1"/>
  <c r="D157" i="23"/>
  <c r="D155" i="23" s="1"/>
  <c r="D154" i="18"/>
  <c r="C154" i="18"/>
  <c r="E153" i="18"/>
  <c r="E156" i="23"/>
  <c r="E155" i="23" s="1"/>
  <c r="C155" i="23"/>
  <c r="G155" i="23"/>
  <c r="C152" i="18" l="1"/>
  <c r="W1" i="8"/>
  <c r="V1" i="8"/>
  <c r="G153" i="20" s="1"/>
  <c r="D24" i="13" s="1"/>
  <c r="P148" i="8" l="1"/>
  <c r="G183" i="23" s="1"/>
  <c r="N109" i="8"/>
  <c r="F128" i="23" s="1"/>
  <c r="N148" i="8"/>
  <c r="F183" i="23" s="1"/>
  <c r="L109" i="8"/>
  <c r="M148" i="8"/>
  <c r="I109" i="8"/>
  <c r="C128" i="23" s="1"/>
  <c r="L148" i="8"/>
  <c r="H109" i="8"/>
  <c r="K148" i="8"/>
  <c r="E183" i="23" s="1"/>
  <c r="G109" i="8"/>
  <c r="J148" i="8"/>
  <c r="D183" i="23" s="1"/>
  <c r="O109" i="8"/>
  <c r="M109" i="8"/>
  <c r="K109" i="8"/>
  <c r="E128" i="23" s="1"/>
  <c r="J109" i="8"/>
  <c r="D128" i="23" s="1"/>
  <c r="O148" i="8"/>
  <c r="I148" i="8"/>
  <c r="C183" i="23" s="1"/>
  <c r="H148" i="8"/>
  <c r="G148" i="8"/>
  <c r="P109" i="8"/>
  <c r="G128" i="23" s="1"/>
  <c r="C154" i="20"/>
  <c r="G157" i="24"/>
  <c r="E24" i="26" s="1"/>
  <c r="D155" i="24"/>
  <c r="F155" i="24"/>
  <c r="E155" i="24"/>
  <c r="E128" i="24"/>
  <c r="E156" i="24"/>
  <c r="E219" i="24"/>
  <c r="D156" i="24"/>
  <c r="F156" i="24"/>
  <c r="C155" i="24"/>
  <c r="D128" i="24"/>
  <c r="D157" i="24"/>
  <c r="D105" i="24"/>
  <c r="D158" i="24"/>
  <c r="C105" i="24"/>
  <c r="F219" i="24"/>
  <c r="D219" i="24"/>
  <c r="F157" i="24"/>
  <c r="E157" i="24"/>
  <c r="F158" i="24"/>
  <c r="E158" i="24"/>
  <c r="G155" i="24"/>
  <c r="C24" i="26" s="1"/>
  <c r="C158" i="24"/>
  <c r="G219" i="24"/>
  <c r="G156" i="24"/>
  <c r="D24" i="26" s="1"/>
  <c r="G158" i="24"/>
  <c r="F24" i="26" s="1"/>
  <c r="C219" i="24"/>
  <c r="C156" i="24"/>
  <c r="C157" i="24"/>
  <c r="F154" i="20"/>
  <c r="E153" i="20"/>
  <c r="D153" i="20"/>
  <c r="C152" i="20"/>
  <c r="G154" i="20"/>
  <c r="E24" i="13" s="1"/>
  <c r="F153" i="20"/>
  <c r="C153" i="20"/>
  <c r="E154" i="20"/>
  <c r="D154" i="20"/>
  <c r="H93" i="8"/>
  <c r="I93" i="8"/>
  <c r="C105" i="23" s="1"/>
  <c r="J93" i="8"/>
  <c r="D105" i="23" s="1"/>
  <c r="K93" i="8"/>
  <c r="E105" i="23" s="1"/>
  <c r="L93" i="8"/>
  <c r="M93" i="8"/>
  <c r="N93" i="8"/>
  <c r="F105" i="23" s="1"/>
  <c r="O93" i="8"/>
  <c r="P93" i="8"/>
  <c r="G105" i="23" s="1"/>
  <c r="G93" i="8"/>
  <c r="D183" i="24" l="1"/>
  <c r="E105" i="24"/>
  <c r="E183" i="24"/>
  <c r="C128" i="24"/>
  <c r="C183" i="24"/>
  <c r="G105" i="24"/>
  <c r="C30" i="27" s="1"/>
  <c r="F183" i="24"/>
  <c r="F105" i="24"/>
  <c r="F128" i="24"/>
  <c r="G128" i="24"/>
  <c r="E12" i="26" s="1"/>
  <c r="G183" i="24"/>
  <c r="C21" i="25" s="1"/>
  <c r="U2" i="8"/>
  <c r="T2" i="8"/>
  <c r="S2" i="8"/>
  <c r="R2" i="8"/>
  <c r="Q2" i="8"/>
  <c r="H2" i="8"/>
  <c r="I2" i="8"/>
  <c r="J2" i="8"/>
  <c r="K2" i="8"/>
  <c r="E6" i="23" s="1"/>
  <c r="L2" i="8"/>
  <c r="M2" i="8"/>
  <c r="N2" i="8"/>
  <c r="F6" i="23" s="1"/>
  <c r="O2" i="8"/>
  <c r="P2" i="8"/>
  <c r="G6" i="23" s="1"/>
  <c r="H3" i="8"/>
  <c r="I3" i="8"/>
  <c r="C7" i="23" s="1"/>
  <c r="C7" i="24" s="1"/>
  <c r="J3" i="8"/>
  <c r="D7" i="23" s="1"/>
  <c r="D7" i="24" s="1"/>
  <c r="K3" i="8"/>
  <c r="E7" i="23" s="1"/>
  <c r="E7" i="24" s="1"/>
  <c r="L3" i="8"/>
  <c r="M3" i="8"/>
  <c r="N3" i="8"/>
  <c r="F7" i="23" s="1"/>
  <c r="F7" i="24" s="1"/>
  <c r="O3" i="8"/>
  <c r="P3" i="8"/>
  <c r="H4" i="8"/>
  <c r="I4" i="8"/>
  <c r="C8" i="23" s="1"/>
  <c r="C8" i="24" s="1"/>
  <c r="J4" i="8"/>
  <c r="D8" i="23" s="1"/>
  <c r="D8" i="24" s="1"/>
  <c r="K4" i="8"/>
  <c r="E8" i="23" s="1"/>
  <c r="E8" i="24" s="1"/>
  <c r="L4" i="8"/>
  <c r="M4" i="8"/>
  <c r="N4" i="8"/>
  <c r="F8" i="23" s="1"/>
  <c r="F8" i="24" s="1"/>
  <c r="O4" i="8"/>
  <c r="P4" i="8"/>
  <c r="H5" i="8"/>
  <c r="I5" i="8"/>
  <c r="C9" i="23" s="1"/>
  <c r="C9" i="24" s="1"/>
  <c r="J5" i="8"/>
  <c r="D9" i="23" s="1"/>
  <c r="D9" i="24" s="1"/>
  <c r="K5" i="8"/>
  <c r="E9" i="23" s="1"/>
  <c r="E9" i="24" s="1"/>
  <c r="L5" i="8"/>
  <c r="M5" i="8"/>
  <c r="N5" i="8"/>
  <c r="O5" i="8"/>
  <c r="P5" i="8"/>
  <c r="G9" i="23" s="1"/>
  <c r="G9" i="24" s="1"/>
  <c r="C14" i="28" s="1"/>
  <c r="H6" i="8"/>
  <c r="I6" i="8"/>
  <c r="C10" i="23" s="1"/>
  <c r="C10" i="24" s="1"/>
  <c r="J6" i="8"/>
  <c r="D10" i="23" s="1"/>
  <c r="D10" i="24" s="1"/>
  <c r="K6" i="8"/>
  <c r="L6" i="8"/>
  <c r="M6" i="8"/>
  <c r="N6" i="8"/>
  <c r="O6" i="8"/>
  <c r="P6" i="8"/>
  <c r="G10" i="23" s="1"/>
  <c r="G10" i="24" s="1"/>
  <c r="C15" i="28" s="1"/>
  <c r="H7" i="8"/>
  <c r="I7" i="8"/>
  <c r="J7" i="8"/>
  <c r="K7" i="8"/>
  <c r="E11" i="23" s="1"/>
  <c r="E11" i="24" s="1"/>
  <c r="L7" i="8"/>
  <c r="M7" i="8"/>
  <c r="N7" i="8"/>
  <c r="F11" i="23" s="1"/>
  <c r="F11" i="24" s="1"/>
  <c r="O7" i="8"/>
  <c r="P7" i="8"/>
  <c r="G11" i="23" s="1"/>
  <c r="G11" i="24" s="1"/>
  <c r="C16" i="28" s="1"/>
  <c r="H8" i="8"/>
  <c r="I8" i="8"/>
  <c r="C11" i="21" s="1"/>
  <c r="C11" i="9" s="1"/>
  <c r="J8" i="8"/>
  <c r="K8" i="8"/>
  <c r="L8" i="8"/>
  <c r="M8" i="8"/>
  <c r="N8" i="8"/>
  <c r="O8" i="8"/>
  <c r="P8" i="8"/>
  <c r="H9" i="8"/>
  <c r="I9" i="8"/>
  <c r="C12" i="23" s="1"/>
  <c r="C12" i="24" s="1"/>
  <c r="J9" i="8"/>
  <c r="K9" i="8"/>
  <c r="L9" i="8"/>
  <c r="M9" i="8"/>
  <c r="N9" i="8"/>
  <c r="F12" i="23" s="1"/>
  <c r="F12" i="24" s="1"/>
  <c r="O9" i="8"/>
  <c r="P9" i="8"/>
  <c r="H10" i="8"/>
  <c r="I10" i="8"/>
  <c r="J10" i="8"/>
  <c r="K10" i="8"/>
  <c r="E13" i="23" s="1"/>
  <c r="E13" i="24" s="1"/>
  <c r="L10" i="8"/>
  <c r="M10" i="8"/>
  <c r="N10" i="8"/>
  <c r="F13" i="23" s="1"/>
  <c r="F13" i="24" s="1"/>
  <c r="O10" i="8"/>
  <c r="P10" i="8"/>
  <c r="G13" i="23" s="1"/>
  <c r="G13" i="24" s="1"/>
  <c r="C18" i="28" s="1"/>
  <c r="H11" i="8"/>
  <c r="I11" i="8"/>
  <c r="J11" i="8"/>
  <c r="K11" i="8"/>
  <c r="L11" i="8"/>
  <c r="M11" i="8"/>
  <c r="N11" i="8"/>
  <c r="O11" i="8"/>
  <c r="P11" i="8"/>
  <c r="H12" i="8"/>
  <c r="I12" i="8"/>
  <c r="C14" i="23" s="1"/>
  <c r="C14" i="24" s="1"/>
  <c r="J12" i="8"/>
  <c r="D14" i="23" s="1"/>
  <c r="D14" i="24" s="1"/>
  <c r="K12" i="8"/>
  <c r="E14" i="23" s="1"/>
  <c r="E14" i="24" s="1"/>
  <c r="L12" i="8"/>
  <c r="M12" i="8"/>
  <c r="N12" i="8"/>
  <c r="F14" i="23" s="1"/>
  <c r="F14" i="24" s="1"/>
  <c r="O12" i="8"/>
  <c r="P12" i="8"/>
  <c r="H13" i="8"/>
  <c r="I13" i="8"/>
  <c r="C15" i="23" s="1"/>
  <c r="C15" i="24" s="1"/>
  <c r="J13" i="8"/>
  <c r="D15" i="23" s="1"/>
  <c r="D15" i="24" s="1"/>
  <c r="K13" i="8"/>
  <c r="E15" i="23" s="1"/>
  <c r="E15" i="24" s="1"/>
  <c r="L13" i="8"/>
  <c r="M13" i="8"/>
  <c r="N13" i="8"/>
  <c r="O13" i="8"/>
  <c r="P13" i="8"/>
  <c r="H14" i="8"/>
  <c r="I14" i="8"/>
  <c r="J14" i="8"/>
  <c r="K14" i="8"/>
  <c r="L14" i="8"/>
  <c r="M14" i="8"/>
  <c r="N14" i="8"/>
  <c r="F15" i="21" s="1"/>
  <c r="F15" i="9" s="1"/>
  <c r="O14" i="8"/>
  <c r="P14" i="8"/>
  <c r="H15" i="8"/>
  <c r="I15" i="8"/>
  <c r="C16" i="23" s="1"/>
  <c r="C16" i="24" s="1"/>
  <c r="J15" i="8"/>
  <c r="K15" i="8"/>
  <c r="E16" i="23" s="1"/>
  <c r="E16" i="24" s="1"/>
  <c r="L15" i="8"/>
  <c r="M15" i="8"/>
  <c r="N15" i="8"/>
  <c r="F16" i="23" s="1"/>
  <c r="F16" i="24" s="1"/>
  <c r="O15" i="8"/>
  <c r="P15" i="8"/>
  <c r="G16" i="23" s="1"/>
  <c r="G16" i="24" s="1"/>
  <c r="C21" i="28" s="1"/>
  <c r="H16" i="8"/>
  <c r="I16" i="8"/>
  <c r="C17" i="23" s="1"/>
  <c r="C17" i="24" s="1"/>
  <c r="J16" i="8"/>
  <c r="D17" i="23" s="1"/>
  <c r="D17" i="24" s="1"/>
  <c r="K16" i="8"/>
  <c r="L16" i="8"/>
  <c r="M16" i="8"/>
  <c r="N16" i="8"/>
  <c r="F17" i="23" s="1"/>
  <c r="F17" i="24" s="1"/>
  <c r="O16" i="8"/>
  <c r="P16" i="8"/>
  <c r="H17" i="8"/>
  <c r="I17" i="8"/>
  <c r="J17" i="8"/>
  <c r="K17" i="8"/>
  <c r="L17" i="8"/>
  <c r="M17" i="8"/>
  <c r="N17" i="8"/>
  <c r="O17" i="8"/>
  <c r="P17" i="8"/>
  <c r="G17" i="21" s="1"/>
  <c r="G17" i="9" s="1"/>
  <c r="C22" i="1" s="1"/>
  <c r="H18" i="8"/>
  <c r="I18" i="8"/>
  <c r="J18" i="8"/>
  <c r="D18" i="23" s="1"/>
  <c r="D18" i="24" s="1"/>
  <c r="K18" i="8"/>
  <c r="E18" i="23" s="1"/>
  <c r="E18" i="24" s="1"/>
  <c r="L18" i="8"/>
  <c r="M18" i="8"/>
  <c r="N18" i="8"/>
  <c r="F18" i="23" s="1"/>
  <c r="F18" i="24" s="1"/>
  <c r="O18" i="8"/>
  <c r="P18" i="8"/>
  <c r="G18" i="23" s="1"/>
  <c r="G18" i="24" s="1"/>
  <c r="C23" i="28" s="1"/>
  <c r="H19" i="8"/>
  <c r="I19" i="8"/>
  <c r="J19" i="8"/>
  <c r="K19" i="8"/>
  <c r="E19" i="23" s="1"/>
  <c r="E19" i="24" s="1"/>
  <c r="L19" i="8"/>
  <c r="M19" i="8"/>
  <c r="N19" i="8"/>
  <c r="F19" i="23" s="1"/>
  <c r="F19" i="24" s="1"/>
  <c r="O19" i="8"/>
  <c r="P19" i="8"/>
  <c r="H20" i="8"/>
  <c r="I20" i="8"/>
  <c r="J20" i="8"/>
  <c r="K20" i="8"/>
  <c r="L20" i="8"/>
  <c r="M20" i="8"/>
  <c r="N20" i="8"/>
  <c r="O20" i="8"/>
  <c r="P20" i="8"/>
  <c r="H21" i="8"/>
  <c r="I21" i="8"/>
  <c r="C20" i="23" s="1"/>
  <c r="C20" i="24" s="1"/>
  <c r="J21" i="8"/>
  <c r="D20" i="23" s="1"/>
  <c r="D20" i="24" s="1"/>
  <c r="K21" i="8"/>
  <c r="E20" i="23" s="1"/>
  <c r="E20" i="24" s="1"/>
  <c r="L21" i="8"/>
  <c r="M21" i="8"/>
  <c r="N21" i="8"/>
  <c r="O21" i="8"/>
  <c r="P21" i="8"/>
  <c r="G20" i="23" s="1"/>
  <c r="G20" i="24" s="1"/>
  <c r="C25" i="28" s="1"/>
  <c r="H22" i="8"/>
  <c r="I22" i="8"/>
  <c r="J22" i="8"/>
  <c r="K22" i="8"/>
  <c r="E21" i="23" s="1"/>
  <c r="E21" i="24" s="1"/>
  <c r="L22" i="8"/>
  <c r="M22" i="8"/>
  <c r="N22" i="8"/>
  <c r="O22" i="8"/>
  <c r="P22" i="8"/>
  <c r="G21" i="23" s="1"/>
  <c r="G21" i="24" s="1"/>
  <c r="C26" i="28" s="1"/>
  <c r="H23" i="8"/>
  <c r="I23" i="8"/>
  <c r="J23" i="8"/>
  <c r="D21" i="21" s="1"/>
  <c r="D21" i="9" s="1"/>
  <c r="K23" i="8"/>
  <c r="L23" i="8"/>
  <c r="M23" i="8"/>
  <c r="N23" i="8"/>
  <c r="O23" i="8"/>
  <c r="P23" i="8"/>
  <c r="H24" i="8"/>
  <c r="I24" i="8"/>
  <c r="J24" i="8"/>
  <c r="D22" i="23" s="1"/>
  <c r="D22" i="24" s="1"/>
  <c r="K24" i="8"/>
  <c r="L24" i="8"/>
  <c r="M24" i="8"/>
  <c r="N24" i="8"/>
  <c r="F22" i="23" s="1"/>
  <c r="F22" i="24" s="1"/>
  <c r="O24" i="8"/>
  <c r="P24" i="8"/>
  <c r="G22" i="23" s="1"/>
  <c r="G22" i="24" s="1"/>
  <c r="C27" i="28" s="1"/>
  <c r="H25" i="8"/>
  <c r="I25" i="8"/>
  <c r="C24" i="23" s="1"/>
  <c r="J25" i="8"/>
  <c r="D24" i="23" s="1"/>
  <c r="K25" i="8"/>
  <c r="L25" i="8"/>
  <c r="M25" i="8"/>
  <c r="N25" i="8"/>
  <c r="O25" i="8"/>
  <c r="P25" i="8"/>
  <c r="H26" i="8"/>
  <c r="I26" i="8"/>
  <c r="J26" i="8"/>
  <c r="K26" i="8"/>
  <c r="L26" i="8"/>
  <c r="M26" i="8"/>
  <c r="N26" i="8"/>
  <c r="F24" i="21" s="1"/>
  <c r="F24" i="9" s="1"/>
  <c r="O26" i="8"/>
  <c r="P26" i="8"/>
  <c r="H27" i="8"/>
  <c r="I27" i="8"/>
  <c r="J27" i="8"/>
  <c r="D25" i="23" s="1"/>
  <c r="D25" i="24" s="1"/>
  <c r="K27" i="8"/>
  <c r="E25" i="23" s="1"/>
  <c r="E25" i="24" s="1"/>
  <c r="L27" i="8"/>
  <c r="M27" i="8"/>
  <c r="N27" i="8"/>
  <c r="O27" i="8"/>
  <c r="P27" i="8"/>
  <c r="H28" i="8"/>
  <c r="I28" i="8"/>
  <c r="C26" i="23" s="1"/>
  <c r="C26" i="24" s="1"/>
  <c r="J28" i="8"/>
  <c r="D26" i="23" s="1"/>
  <c r="D26" i="24" s="1"/>
  <c r="K28" i="8"/>
  <c r="L28" i="8"/>
  <c r="M28" i="8"/>
  <c r="N28" i="8"/>
  <c r="F26" i="23" s="1"/>
  <c r="F26" i="24" s="1"/>
  <c r="O28" i="8"/>
  <c r="P28" i="8"/>
  <c r="H29" i="8"/>
  <c r="I29" i="8"/>
  <c r="J29" i="8"/>
  <c r="K29" i="8"/>
  <c r="E26" i="21" s="1"/>
  <c r="E26" i="9" s="1"/>
  <c r="L29" i="8"/>
  <c r="M29" i="8"/>
  <c r="N29" i="8"/>
  <c r="O29" i="8"/>
  <c r="P29" i="8"/>
  <c r="H30" i="8"/>
  <c r="I30" i="8"/>
  <c r="C27" i="23" s="1"/>
  <c r="C27" i="24" s="1"/>
  <c r="J30" i="8"/>
  <c r="D27" i="23" s="1"/>
  <c r="D27" i="24" s="1"/>
  <c r="K30" i="8"/>
  <c r="L30" i="8"/>
  <c r="M30" i="8"/>
  <c r="N30" i="8"/>
  <c r="F27" i="23" s="1"/>
  <c r="F27" i="24" s="1"/>
  <c r="O30" i="8"/>
  <c r="P30" i="8"/>
  <c r="G27" i="23" s="1"/>
  <c r="G27" i="24" s="1"/>
  <c r="C32" i="28" s="1"/>
  <c r="H31" i="8"/>
  <c r="I31" i="8"/>
  <c r="J31" i="8"/>
  <c r="K31" i="8"/>
  <c r="E28" i="23" s="1"/>
  <c r="E28" i="24" s="1"/>
  <c r="L31" i="8"/>
  <c r="M31" i="8"/>
  <c r="N31" i="8"/>
  <c r="F28" i="23" s="1"/>
  <c r="F28" i="24" s="1"/>
  <c r="O31" i="8"/>
  <c r="P31" i="8"/>
  <c r="G28" i="23" s="1"/>
  <c r="G28" i="24" s="1"/>
  <c r="C33" i="28" s="1"/>
  <c r="H32" i="8"/>
  <c r="I32" i="8"/>
  <c r="C28" i="21" s="1"/>
  <c r="C28" i="9" s="1"/>
  <c r="J32" i="8"/>
  <c r="K32" i="8"/>
  <c r="L32" i="8"/>
  <c r="M32" i="8"/>
  <c r="N32" i="8"/>
  <c r="O32" i="8"/>
  <c r="P32" i="8"/>
  <c r="H33" i="8"/>
  <c r="I33" i="8"/>
  <c r="C29" i="23" s="1"/>
  <c r="C29" i="24" s="1"/>
  <c r="J33" i="8"/>
  <c r="K33" i="8"/>
  <c r="L33" i="8"/>
  <c r="M33" i="8"/>
  <c r="N33" i="8"/>
  <c r="F29" i="23" s="1"/>
  <c r="F29" i="24" s="1"/>
  <c r="O33" i="8"/>
  <c r="P33" i="8"/>
  <c r="H34" i="8"/>
  <c r="I34" i="8"/>
  <c r="J34" i="8"/>
  <c r="K34" i="8"/>
  <c r="E30" i="23" s="1"/>
  <c r="E30" i="24" s="1"/>
  <c r="L34" i="8"/>
  <c r="M34" i="8"/>
  <c r="N34" i="8"/>
  <c r="F30" i="23" s="1"/>
  <c r="F30" i="24" s="1"/>
  <c r="O34" i="8"/>
  <c r="P34" i="8"/>
  <c r="G30" i="23" s="1"/>
  <c r="G30" i="24" s="1"/>
  <c r="C35" i="28" s="1"/>
  <c r="H35" i="8"/>
  <c r="I35" i="8"/>
  <c r="J35" i="8"/>
  <c r="K35" i="8"/>
  <c r="L35" i="8"/>
  <c r="M35" i="8"/>
  <c r="N35" i="8"/>
  <c r="O35" i="8"/>
  <c r="P35" i="8"/>
  <c r="H36" i="8"/>
  <c r="I36" i="8"/>
  <c r="C31" i="23" s="1"/>
  <c r="C31" i="24" s="1"/>
  <c r="J36" i="8"/>
  <c r="D31" i="23" s="1"/>
  <c r="D31" i="24" s="1"/>
  <c r="K36" i="8"/>
  <c r="E31" i="23" s="1"/>
  <c r="E31" i="24" s="1"/>
  <c r="L36" i="8"/>
  <c r="M36" i="8"/>
  <c r="N36" i="8"/>
  <c r="F31" i="23" s="1"/>
  <c r="F31" i="24" s="1"/>
  <c r="O36" i="8"/>
  <c r="P36" i="8"/>
  <c r="H37" i="8"/>
  <c r="I37" i="8"/>
  <c r="C32" i="23" s="1"/>
  <c r="C32" i="24" s="1"/>
  <c r="J37" i="8"/>
  <c r="D32" i="23" s="1"/>
  <c r="D32" i="24" s="1"/>
  <c r="K37" i="8"/>
  <c r="E32" i="23" s="1"/>
  <c r="E32" i="24" s="1"/>
  <c r="L37" i="8"/>
  <c r="M37" i="8"/>
  <c r="N37" i="8"/>
  <c r="O37" i="8"/>
  <c r="P37" i="8"/>
  <c r="G32" i="23" s="1"/>
  <c r="G32" i="24" s="1"/>
  <c r="C37" i="28" s="1"/>
  <c r="H38" i="8"/>
  <c r="I38" i="8"/>
  <c r="J38" i="8"/>
  <c r="K38" i="8"/>
  <c r="E33" i="23" s="1"/>
  <c r="E33" i="24" s="1"/>
  <c r="L38" i="8"/>
  <c r="M38" i="8"/>
  <c r="N38" i="8"/>
  <c r="O38" i="8"/>
  <c r="P38" i="8"/>
  <c r="G33" i="23" s="1"/>
  <c r="G33" i="24" s="1"/>
  <c r="C38" i="28" s="1"/>
  <c r="H39" i="8"/>
  <c r="I39" i="8"/>
  <c r="J39" i="8"/>
  <c r="D33" i="21" s="1"/>
  <c r="D33" i="9" s="1"/>
  <c r="K39" i="8"/>
  <c r="L39" i="8"/>
  <c r="M39" i="8"/>
  <c r="N39" i="8"/>
  <c r="O39" i="8"/>
  <c r="P39" i="8"/>
  <c r="H40" i="8"/>
  <c r="I40" i="8"/>
  <c r="J40" i="8"/>
  <c r="D35" i="23" s="1"/>
  <c r="K40" i="8"/>
  <c r="L40" i="8"/>
  <c r="M40" i="8"/>
  <c r="N40" i="8"/>
  <c r="F35" i="23" s="1"/>
  <c r="O40" i="8"/>
  <c r="P40" i="8"/>
  <c r="G35" i="23" s="1"/>
  <c r="H41" i="8"/>
  <c r="I41" i="8"/>
  <c r="C36" i="23" s="1"/>
  <c r="C36" i="24" s="1"/>
  <c r="J41" i="8"/>
  <c r="K41" i="8"/>
  <c r="L41" i="8"/>
  <c r="M41" i="8"/>
  <c r="N41" i="8"/>
  <c r="F36" i="23" s="1"/>
  <c r="F36" i="24" s="1"/>
  <c r="O41" i="8"/>
  <c r="P41" i="8"/>
  <c r="H42" i="8"/>
  <c r="I42" i="8"/>
  <c r="J42" i="8"/>
  <c r="K42" i="8"/>
  <c r="E39" i="23" s="1"/>
  <c r="L42" i="8"/>
  <c r="M42" i="8"/>
  <c r="N42" i="8"/>
  <c r="F39" i="23" s="1"/>
  <c r="O42" i="8"/>
  <c r="P42" i="8"/>
  <c r="G39" i="23" s="1"/>
  <c r="H43" i="8"/>
  <c r="I43" i="8"/>
  <c r="J43" i="8"/>
  <c r="D40" i="23" s="1"/>
  <c r="D40" i="24" s="1"/>
  <c r="K43" i="8"/>
  <c r="E40" i="23" s="1"/>
  <c r="E40" i="24" s="1"/>
  <c r="L43" i="8"/>
  <c r="M43" i="8"/>
  <c r="N43" i="8"/>
  <c r="O43" i="8"/>
  <c r="P43" i="8"/>
  <c r="H44" i="8"/>
  <c r="I44" i="8"/>
  <c r="C41" i="23" s="1"/>
  <c r="C41" i="24" s="1"/>
  <c r="J44" i="8"/>
  <c r="D41" i="23" s="1"/>
  <c r="D41" i="24" s="1"/>
  <c r="K44" i="8"/>
  <c r="E41" i="23" s="1"/>
  <c r="E41" i="24" s="1"/>
  <c r="L44" i="8"/>
  <c r="M44" i="8"/>
  <c r="N44" i="8"/>
  <c r="F41" i="23" s="1"/>
  <c r="F41" i="24" s="1"/>
  <c r="O44" i="8"/>
  <c r="P44" i="8"/>
  <c r="H45" i="8"/>
  <c r="I45" i="8"/>
  <c r="C42" i="23" s="1"/>
  <c r="C42" i="24" s="1"/>
  <c r="J45" i="8"/>
  <c r="D42" i="23" s="1"/>
  <c r="D42" i="24" s="1"/>
  <c r="K45" i="8"/>
  <c r="E42" i="23" s="1"/>
  <c r="E42" i="24" s="1"/>
  <c r="L45" i="8"/>
  <c r="M45" i="8"/>
  <c r="N45" i="8"/>
  <c r="O45" i="8"/>
  <c r="P45" i="8"/>
  <c r="G42" i="23" s="1"/>
  <c r="G42" i="24" s="1"/>
  <c r="C47" i="28" s="1"/>
  <c r="H46" i="8"/>
  <c r="I46" i="8"/>
  <c r="C43" i="23" s="1"/>
  <c r="C43" i="24" s="1"/>
  <c r="J46" i="8"/>
  <c r="D43" i="23" s="1"/>
  <c r="D43" i="24" s="1"/>
  <c r="K46" i="8"/>
  <c r="L46" i="8"/>
  <c r="M46" i="8"/>
  <c r="N46" i="8"/>
  <c r="O46" i="8"/>
  <c r="P46" i="8"/>
  <c r="G43" i="23" s="1"/>
  <c r="G43" i="24" s="1"/>
  <c r="C48" i="28" s="1"/>
  <c r="H47" i="8"/>
  <c r="I47" i="8"/>
  <c r="C44" i="23" s="1"/>
  <c r="C44" i="24" s="1"/>
  <c r="J47" i="8"/>
  <c r="K47" i="8"/>
  <c r="E44" i="23" s="1"/>
  <c r="E44" i="24" s="1"/>
  <c r="L47" i="8"/>
  <c r="M47" i="8"/>
  <c r="N47" i="8"/>
  <c r="F44" i="23" s="1"/>
  <c r="F44" i="24" s="1"/>
  <c r="O47" i="8"/>
  <c r="P47" i="8"/>
  <c r="G44" i="23" s="1"/>
  <c r="G44" i="24" s="1"/>
  <c r="C49" i="28" s="1"/>
  <c r="H48" i="8"/>
  <c r="I48" i="8"/>
  <c r="J48" i="8"/>
  <c r="D46" i="23" s="1"/>
  <c r="K48" i="8"/>
  <c r="L48" i="8"/>
  <c r="M48" i="8"/>
  <c r="N48" i="8"/>
  <c r="F46" i="23" s="1"/>
  <c r="O48" i="8"/>
  <c r="P48" i="8"/>
  <c r="G46" i="23" s="1"/>
  <c r="H49" i="8"/>
  <c r="I49" i="8"/>
  <c r="C47" i="23" s="1"/>
  <c r="C47" i="24" s="1"/>
  <c r="J49" i="8"/>
  <c r="K49" i="8"/>
  <c r="L49" i="8"/>
  <c r="M49" i="8"/>
  <c r="N49" i="8"/>
  <c r="F47" i="23" s="1"/>
  <c r="F47" i="24" s="1"/>
  <c r="O49" i="8"/>
  <c r="P49" i="8"/>
  <c r="H50" i="8"/>
  <c r="I50" i="8"/>
  <c r="J50" i="8"/>
  <c r="D48" i="23" s="1"/>
  <c r="D48" i="24" s="1"/>
  <c r="K50" i="8"/>
  <c r="E48" i="23" s="1"/>
  <c r="E48" i="24" s="1"/>
  <c r="L50" i="8"/>
  <c r="M50" i="8"/>
  <c r="N50" i="8"/>
  <c r="F48" i="23" s="1"/>
  <c r="F48" i="24" s="1"/>
  <c r="O50" i="8"/>
  <c r="P50" i="8"/>
  <c r="G48" i="23" s="1"/>
  <c r="G48" i="24" s="1"/>
  <c r="C53" i="28" s="1"/>
  <c r="H51" i="8"/>
  <c r="I51" i="8"/>
  <c r="J51" i="8"/>
  <c r="D49" i="23" s="1"/>
  <c r="D49" i="24" s="1"/>
  <c r="K51" i="8"/>
  <c r="E49" i="23" s="1"/>
  <c r="E49" i="24" s="1"/>
  <c r="L51" i="8"/>
  <c r="M51" i="8"/>
  <c r="N51" i="8"/>
  <c r="O51" i="8"/>
  <c r="P51" i="8"/>
  <c r="H52" i="8"/>
  <c r="I52" i="8"/>
  <c r="C52" i="23" s="1"/>
  <c r="C52" i="24" s="1"/>
  <c r="J52" i="8"/>
  <c r="D52" i="23" s="1"/>
  <c r="D52" i="24" s="1"/>
  <c r="K52" i="8"/>
  <c r="E52" i="23" s="1"/>
  <c r="E52" i="24" s="1"/>
  <c r="L52" i="8"/>
  <c r="M52" i="8"/>
  <c r="N52" i="8"/>
  <c r="F52" i="23" s="1"/>
  <c r="F52" i="24" s="1"/>
  <c r="O52" i="8"/>
  <c r="P52" i="8"/>
  <c r="H53" i="8"/>
  <c r="I53" i="8"/>
  <c r="C53" i="23" s="1"/>
  <c r="C53" i="24" s="1"/>
  <c r="J53" i="8"/>
  <c r="D53" i="23" s="1"/>
  <c r="D53" i="24" s="1"/>
  <c r="K53" i="8"/>
  <c r="E53" i="23" s="1"/>
  <c r="E53" i="24" s="1"/>
  <c r="L53" i="8"/>
  <c r="M53" i="8"/>
  <c r="N53" i="8"/>
  <c r="O53" i="8"/>
  <c r="P53" i="8"/>
  <c r="G53" i="23" s="1"/>
  <c r="G53" i="24" s="1"/>
  <c r="C58" i="28" s="1"/>
  <c r="H54" i="8"/>
  <c r="I54" i="8"/>
  <c r="C55" i="23" s="1"/>
  <c r="J54" i="8"/>
  <c r="D55" i="23" s="1"/>
  <c r="K54" i="8"/>
  <c r="L54" i="8"/>
  <c r="M54" i="8"/>
  <c r="N54" i="8"/>
  <c r="O54" i="8"/>
  <c r="P54" i="8"/>
  <c r="G55" i="23" s="1"/>
  <c r="H55" i="8"/>
  <c r="I55" i="8"/>
  <c r="C56" i="23" s="1"/>
  <c r="C56" i="24" s="1"/>
  <c r="J55" i="8"/>
  <c r="K55" i="8"/>
  <c r="L55" i="8"/>
  <c r="M55" i="8"/>
  <c r="N55" i="8"/>
  <c r="F56" i="23" s="1"/>
  <c r="F56" i="24" s="1"/>
  <c r="O55" i="8"/>
  <c r="P55" i="8"/>
  <c r="G56" i="23" s="1"/>
  <c r="G56" i="24" s="1"/>
  <c r="C61" i="28" s="1"/>
  <c r="H56" i="8"/>
  <c r="I56" i="8"/>
  <c r="J56" i="8"/>
  <c r="D57" i="23" s="1"/>
  <c r="D57" i="24" s="1"/>
  <c r="K56" i="8"/>
  <c r="L56" i="8"/>
  <c r="M56" i="8"/>
  <c r="N56" i="8"/>
  <c r="F57" i="23" s="1"/>
  <c r="F57" i="24" s="1"/>
  <c r="O56" i="8"/>
  <c r="P56" i="8"/>
  <c r="G57" i="23" s="1"/>
  <c r="G57" i="24" s="1"/>
  <c r="C62" i="28" s="1"/>
  <c r="H57" i="8"/>
  <c r="I57" i="8"/>
  <c r="J57" i="8"/>
  <c r="K57" i="8"/>
  <c r="L57" i="8"/>
  <c r="M57" i="8"/>
  <c r="N57" i="8"/>
  <c r="F58" i="23" s="1"/>
  <c r="F58" i="24" s="1"/>
  <c r="O57" i="8"/>
  <c r="P57" i="8"/>
  <c r="H58" i="8"/>
  <c r="I58" i="8"/>
  <c r="J58" i="8"/>
  <c r="K58" i="8"/>
  <c r="E59" i="23" s="1"/>
  <c r="E59" i="24" s="1"/>
  <c r="L58" i="8"/>
  <c r="M58" i="8"/>
  <c r="N58" i="8"/>
  <c r="F59" i="23" s="1"/>
  <c r="F59" i="24" s="1"/>
  <c r="O58" i="8"/>
  <c r="P58" i="8"/>
  <c r="H59" i="8"/>
  <c r="I59" i="8"/>
  <c r="C60" i="23" s="1"/>
  <c r="C60" i="24" s="1"/>
  <c r="J59" i="8"/>
  <c r="D60" i="23" s="1"/>
  <c r="D60" i="24" s="1"/>
  <c r="K59" i="8"/>
  <c r="E60" i="23" s="1"/>
  <c r="E60" i="24" s="1"/>
  <c r="L59" i="8"/>
  <c r="M59" i="8"/>
  <c r="N59" i="8"/>
  <c r="F60" i="23" s="1"/>
  <c r="F60" i="24" s="1"/>
  <c r="O59" i="8"/>
  <c r="P59" i="8"/>
  <c r="G60" i="23" s="1"/>
  <c r="G60" i="24" s="1"/>
  <c r="C65" i="28" s="1"/>
  <c r="H60" i="8"/>
  <c r="I60" i="8"/>
  <c r="C64" i="23" s="1"/>
  <c r="J60" i="8"/>
  <c r="D64" i="23" s="1"/>
  <c r="K60" i="8"/>
  <c r="E64" i="23" s="1"/>
  <c r="L60" i="8"/>
  <c r="M60" i="8"/>
  <c r="N60" i="8"/>
  <c r="F64" i="23" s="1"/>
  <c r="O60" i="8"/>
  <c r="P60" i="8"/>
  <c r="H61" i="8"/>
  <c r="I61" i="8"/>
  <c r="C65" i="23" s="1"/>
  <c r="C65" i="24" s="1"/>
  <c r="J61" i="8"/>
  <c r="D65" i="23" s="1"/>
  <c r="D65" i="24" s="1"/>
  <c r="K61" i="8"/>
  <c r="E65" i="23" s="1"/>
  <c r="E65" i="24" s="1"/>
  <c r="L61" i="8"/>
  <c r="M61" i="8"/>
  <c r="N61" i="8"/>
  <c r="F65" i="23" s="1"/>
  <c r="F65" i="24" s="1"/>
  <c r="O61" i="8"/>
  <c r="P61" i="8"/>
  <c r="G65" i="23" s="1"/>
  <c r="G65" i="24" s="1"/>
  <c r="E10" i="28" s="1"/>
  <c r="H62" i="8"/>
  <c r="I62" i="8"/>
  <c r="C66" i="23" s="1"/>
  <c r="C66" i="24" s="1"/>
  <c r="J62" i="8"/>
  <c r="D66" i="23" s="1"/>
  <c r="D66" i="24" s="1"/>
  <c r="K62" i="8"/>
  <c r="L62" i="8"/>
  <c r="M62" i="8"/>
  <c r="N62" i="8"/>
  <c r="O62" i="8"/>
  <c r="P62" i="8"/>
  <c r="G66" i="23" s="1"/>
  <c r="G66" i="24" s="1"/>
  <c r="E11" i="28" s="1"/>
  <c r="H63" i="8"/>
  <c r="I63" i="8"/>
  <c r="C67" i="23" s="1"/>
  <c r="C67" i="24" s="1"/>
  <c r="J63" i="8"/>
  <c r="K63" i="8"/>
  <c r="L63" i="8"/>
  <c r="M63" i="8"/>
  <c r="N63" i="8"/>
  <c r="F67" i="23" s="1"/>
  <c r="F67" i="24" s="1"/>
  <c r="O63" i="8"/>
  <c r="P63" i="8"/>
  <c r="G67" i="23" s="1"/>
  <c r="G67" i="24" s="1"/>
  <c r="E12" i="28" s="1"/>
  <c r="H64" i="8"/>
  <c r="I64" i="8"/>
  <c r="J64" i="8"/>
  <c r="D68" i="23" s="1"/>
  <c r="D68" i="24" s="1"/>
  <c r="K64" i="8"/>
  <c r="L64" i="8"/>
  <c r="M64" i="8"/>
  <c r="N64" i="8"/>
  <c r="F68" i="23" s="1"/>
  <c r="F68" i="24" s="1"/>
  <c r="O64" i="8"/>
  <c r="P64" i="8"/>
  <c r="G68" i="23" s="1"/>
  <c r="G68" i="24" s="1"/>
  <c r="E13" i="28" s="1"/>
  <c r="H65" i="8"/>
  <c r="I65" i="8"/>
  <c r="J65" i="8"/>
  <c r="K65" i="8"/>
  <c r="L65" i="8"/>
  <c r="M65" i="8"/>
  <c r="N65" i="8"/>
  <c r="F70" i="23" s="1"/>
  <c r="O65" i="8"/>
  <c r="P65" i="8"/>
  <c r="H66" i="8"/>
  <c r="I66" i="8"/>
  <c r="J66" i="8"/>
  <c r="D71" i="23" s="1"/>
  <c r="D71" i="24" s="1"/>
  <c r="K66" i="8"/>
  <c r="E71" i="23" s="1"/>
  <c r="E71" i="24" s="1"/>
  <c r="L66" i="8"/>
  <c r="M66" i="8"/>
  <c r="N66" i="8"/>
  <c r="F71" i="23" s="1"/>
  <c r="F71" i="24" s="1"/>
  <c r="O66" i="8"/>
  <c r="P66" i="8"/>
  <c r="H67" i="8"/>
  <c r="I67" i="8"/>
  <c r="J67" i="8"/>
  <c r="D72" i="23" s="1"/>
  <c r="D72" i="24" s="1"/>
  <c r="K67" i="8"/>
  <c r="E72" i="23" s="1"/>
  <c r="E72" i="24" s="1"/>
  <c r="L67" i="8"/>
  <c r="M67" i="8"/>
  <c r="N67" i="8"/>
  <c r="O67" i="8"/>
  <c r="P67" i="8"/>
  <c r="H68" i="8"/>
  <c r="I68" i="8"/>
  <c r="C73" i="23" s="1"/>
  <c r="C73" i="24" s="1"/>
  <c r="J68" i="8"/>
  <c r="D73" i="23" s="1"/>
  <c r="D73" i="24" s="1"/>
  <c r="K68" i="8"/>
  <c r="E73" i="23" s="1"/>
  <c r="E73" i="24" s="1"/>
  <c r="L68" i="8"/>
  <c r="M68" i="8"/>
  <c r="N68" i="8"/>
  <c r="O68" i="8"/>
  <c r="P68" i="8"/>
  <c r="H69" i="8"/>
  <c r="I69" i="8"/>
  <c r="C74" i="23" s="1"/>
  <c r="C74" i="24" s="1"/>
  <c r="J69" i="8"/>
  <c r="D74" i="23" s="1"/>
  <c r="D74" i="24" s="1"/>
  <c r="K69" i="8"/>
  <c r="E74" i="23" s="1"/>
  <c r="E74" i="24" s="1"/>
  <c r="L69" i="8"/>
  <c r="M69" i="8"/>
  <c r="N69" i="8"/>
  <c r="O69" i="8"/>
  <c r="P69" i="8"/>
  <c r="G74" i="23" s="1"/>
  <c r="G74" i="24" s="1"/>
  <c r="E19" i="28" s="1"/>
  <c r="H70" i="8"/>
  <c r="I70" i="8"/>
  <c r="C75" i="23" s="1"/>
  <c r="C75" i="24" s="1"/>
  <c r="J70" i="8"/>
  <c r="D75" i="23" s="1"/>
  <c r="D75" i="24" s="1"/>
  <c r="K70" i="8"/>
  <c r="L70" i="8"/>
  <c r="M70" i="8"/>
  <c r="N70" i="8"/>
  <c r="F75" i="23" s="1"/>
  <c r="F75" i="24" s="1"/>
  <c r="O70" i="8"/>
  <c r="P70" i="8"/>
  <c r="G75" i="23" s="1"/>
  <c r="G75" i="24" s="1"/>
  <c r="E20" i="28" s="1"/>
  <c r="H71" i="8"/>
  <c r="I71" i="8"/>
  <c r="C76" i="23" s="1"/>
  <c r="C76" i="24" s="1"/>
  <c r="J71" i="8"/>
  <c r="K71" i="8"/>
  <c r="L71" i="8"/>
  <c r="M71" i="8"/>
  <c r="N71" i="8"/>
  <c r="F76" i="23" s="1"/>
  <c r="F76" i="24" s="1"/>
  <c r="O71" i="8"/>
  <c r="P71" i="8"/>
  <c r="G76" i="23" s="1"/>
  <c r="G76" i="24" s="1"/>
  <c r="E21" i="28" s="1"/>
  <c r="H72" i="8"/>
  <c r="I72" i="8"/>
  <c r="J72" i="8"/>
  <c r="K72" i="8"/>
  <c r="L72" i="8"/>
  <c r="M72" i="8"/>
  <c r="N72" i="8"/>
  <c r="F77" i="23" s="1"/>
  <c r="F77" i="24" s="1"/>
  <c r="O72" i="8"/>
  <c r="P72" i="8"/>
  <c r="G77" i="23" s="1"/>
  <c r="G77" i="24" s="1"/>
  <c r="E22" i="28" s="1"/>
  <c r="H78" i="8"/>
  <c r="I78" i="8"/>
  <c r="C86" i="23" s="1"/>
  <c r="J78" i="8"/>
  <c r="K78" i="8"/>
  <c r="E86" i="23" s="1"/>
  <c r="L78" i="8"/>
  <c r="M78" i="8"/>
  <c r="N78" i="8"/>
  <c r="F86" i="23" s="1"/>
  <c r="O78" i="8"/>
  <c r="P78" i="8"/>
  <c r="H79" i="8"/>
  <c r="I79" i="8"/>
  <c r="J79" i="8"/>
  <c r="K79" i="8"/>
  <c r="E87" i="23" s="1"/>
  <c r="E87" i="24" s="1"/>
  <c r="L79" i="8"/>
  <c r="M79" i="8"/>
  <c r="N79" i="8"/>
  <c r="F87" i="23" s="1"/>
  <c r="F87" i="24" s="1"/>
  <c r="O79" i="8"/>
  <c r="P79" i="8"/>
  <c r="H80" i="8"/>
  <c r="I80" i="8"/>
  <c r="J80" i="8"/>
  <c r="D88" i="23" s="1"/>
  <c r="D88" i="24" s="1"/>
  <c r="K80" i="8"/>
  <c r="E88" i="23" s="1"/>
  <c r="E88" i="24" s="1"/>
  <c r="L80" i="8"/>
  <c r="M80" i="8"/>
  <c r="N80" i="8"/>
  <c r="O80" i="8"/>
  <c r="P80" i="8"/>
  <c r="H81" i="8"/>
  <c r="I81" i="8"/>
  <c r="C89" i="23" s="1"/>
  <c r="C89" i="24" s="1"/>
  <c r="J81" i="8"/>
  <c r="D89" i="23" s="1"/>
  <c r="D89" i="24" s="1"/>
  <c r="K81" i="8"/>
  <c r="E89" i="23" s="1"/>
  <c r="E89" i="24" s="1"/>
  <c r="L81" i="8"/>
  <c r="M81" i="8"/>
  <c r="N81" i="8"/>
  <c r="O81" i="8"/>
  <c r="P81" i="8"/>
  <c r="H82" i="8"/>
  <c r="I82" i="8"/>
  <c r="C91" i="23" s="1"/>
  <c r="J82" i="8"/>
  <c r="D91" i="23" s="1"/>
  <c r="K82" i="8"/>
  <c r="E91" i="23" s="1"/>
  <c r="L82" i="8"/>
  <c r="M82" i="8"/>
  <c r="N82" i="8"/>
  <c r="F91" i="23" s="1"/>
  <c r="O82" i="8"/>
  <c r="P82" i="8"/>
  <c r="G91" i="23" s="1"/>
  <c r="H83" i="8"/>
  <c r="I83" i="8"/>
  <c r="C92" i="23" s="1"/>
  <c r="C92" i="24" s="1"/>
  <c r="J83" i="8"/>
  <c r="D92" i="23" s="1"/>
  <c r="D92" i="24" s="1"/>
  <c r="K83" i="8"/>
  <c r="L83" i="8"/>
  <c r="M83" i="8"/>
  <c r="N83" i="8"/>
  <c r="O83" i="8"/>
  <c r="P83" i="8"/>
  <c r="G92" i="23" s="1"/>
  <c r="G92" i="24" s="1"/>
  <c r="C17" i="27" s="1"/>
  <c r="H84" i="8"/>
  <c r="I84" i="8"/>
  <c r="C93" i="23" s="1"/>
  <c r="C93" i="24" s="1"/>
  <c r="J84" i="8"/>
  <c r="K84" i="8"/>
  <c r="L84" i="8"/>
  <c r="M84" i="8"/>
  <c r="N84" i="8"/>
  <c r="F93" i="23" s="1"/>
  <c r="F93" i="24" s="1"/>
  <c r="O84" i="8"/>
  <c r="P84" i="8"/>
  <c r="G93" i="23" s="1"/>
  <c r="G93" i="24" s="1"/>
  <c r="C18" i="27" s="1"/>
  <c r="H85" i="8"/>
  <c r="I85" i="8"/>
  <c r="J85" i="8"/>
  <c r="D94" i="23" s="1"/>
  <c r="D94" i="24" s="1"/>
  <c r="K85" i="8"/>
  <c r="L85" i="8"/>
  <c r="M85" i="8"/>
  <c r="N85" i="8"/>
  <c r="F94" i="23" s="1"/>
  <c r="F94" i="24" s="1"/>
  <c r="O85" i="8"/>
  <c r="P85" i="8"/>
  <c r="G94" i="23" s="1"/>
  <c r="G94" i="24" s="1"/>
  <c r="C19" i="27" s="1"/>
  <c r="H86" i="8"/>
  <c r="I86" i="8"/>
  <c r="J86" i="8"/>
  <c r="K86" i="8"/>
  <c r="L86" i="8"/>
  <c r="M86" i="8"/>
  <c r="N86" i="8"/>
  <c r="F96" i="23" s="1"/>
  <c r="O86" i="8"/>
  <c r="P86" i="8"/>
  <c r="H87" i="8"/>
  <c r="I87" i="8"/>
  <c r="J87" i="8"/>
  <c r="K87" i="8"/>
  <c r="E97" i="23" s="1"/>
  <c r="E97" i="24" s="1"/>
  <c r="L87" i="8"/>
  <c r="M87" i="8"/>
  <c r="N87" i="8"/>
  <c r="F97" i="23" s="1"/>
  <c r="F97" i="24" s="1"/>
  <c r="O87" i="8"/>
  <c r="P87" i="8"/>
  <c r="H88" i="8"/>
  <c r="I88" i="8"/>
  <c r="J88" i="8"/>
  <c r="D98" i="23" s="1"/>
  <c r="D98" i="24" s="1"/>
  <c r="K88" i="8"/>
  <c r="E98" i="23" s="1"/>
  <c r="E98" i="24" s="1"/>
  <c r="L88" i="8"/>
  <c r="M88" i="8"/>
  <c r="N88" i="8"/>
  <c r="O88" i="8"/>
  <c r="P88" i="8"/>
  <c r="H89" i="8"/>
  <c r="I89" i="8"/>
  <c r="C100" i="23" s="1"/>
  <c r="J89" i="8"/>
  <c r="D100" i="23" s="1"/>
  <c r="K89" i="8"/>
  <c r="E100" i="23" s="1"/>
  <c r="L89" i="8"/>
  <c r="M89" i="8"/>
  <c r="N89" i="8"/>
  <c r="O89" i="8"/>
  <c r="P89" i="8"/>
  <c r="G100" i="23" s="1"/>
  <c r="H90" i="8"/>
  <c r="I90" i="8"/>
  <c r="C101" i="23" s="1"/>
  <c r="C101" i="24" s="1"/>
  <c r="J90" i="8"/>
  <c r="D101" i="23" s="1"/>
  <c r="D101" i="24" s="1"/>
  <c r="K90" i="8"/>
  <c r="E101" i="23" s="1"/>
  <c r="E101" i="24" s="1"/>
  <c r="L90" i="8"/>
  <c r="M90" i="8"/>
  <c r="N90" i="8"/>
  <c r="O90" i="8"/>
  <c r="P90" i="8"/>
  <c r="G101" i="23" s="1"/>
  <c r="G101" i="24" s="1"/>
  <c r="C26" i="27" s="1"/>
  <c r="H91" i="8"/>
  <c r="I91" i="8"/>
  <c r="C102" i="23" s="1"/>
  <c r="C102" i="24" s="1"/>
  <c r="J91" i="8"/>
  <c r="D102" i="23" s="1"/>
  <c r="D102" i="24" s="1"/>
  <c r="K91" i="8"/>
  <c r="L91" i="8"/>
  <c r="M91" i="8"/>
  <c r="N91" i="8"/>
  <c r="O91" i="8"/>
  <c r="P91" i="8"/>
  <c r="G102" i="23" s="1"/>
  <c r="G102" i="24" s="1"/>
  <c r="C27" i="27" s="1"/>
  <c r="H92" i="8"/>
  <c r="I92" i="8"/>
  <c r="C103" i="23" s="1"/>
  <c r="C103" i="24" s="1"/>
  <c r="J92" i="8"/>
  <c r="K92" i="8"/>
  <c r="L92" i="8"/>
  <c r="M92" i="8"/>
  <c r="N92" i="8"/>
  <c r="F103" i="23" s="1"/>
  <c r="F103" i="24" s="1"/>
  <c r="O92" i="8"/>
  <c r="P92" i="8"/>
  <c r="G103" i="23" s="1"/>
  <c r="G103" i="24" s="1"/>
  <c r="C28" i="27" s="1"/>
  <c r="C103" i="21"/>
  <c r="C103" i="9" s="1"/>
  <c r="H94" i="8"/>
  <c r="I94" i="8"/>
  <c r="C106" i="23" s="1"/>
  <c r="C106" i="24" s="1"/>
  <c r="J94" i="8"/>
  <c r="K94" i="8"/>
  <c r="L94" i="8"/>
  <c r="M94" i="8"/>
  <c r="N94" i="8"/>
  <c r="F106" i="23" s="1"/>
  <c r="F106" i="24" s="1"/>
  <c r="O94" i="8"/>
  <c r="P94" i="8"/>
  <c r="G106" i="23" s="1"/>
  <c r="G106" i="24" s="1"/>
  <c r="C31" i="27" s="1"/>
  <c r="H95" i="8"/>
  <c r="I95" i="8"/>
  <c r="J95" i="8"/>
  <c r="K95" i="8"/>
  <c r="E109" i="23" s="1"/>
  <c r="L95" i="8"/>
  <c r="M95" i="8"/>
  <c r="N95" i="8"/>
  <c r="F109" i="23" s="1"/>
  <c r="O95" i="8"/>
  <c r="P95" i="8"/>
  <c r="H96" i="8"/>
  <c r="I96" i="8"/>
  <c r="J96" i="8"/>
  <c r="D110" i="23" s="1"/>
  <c r="D110" i="24" s="1"/>
  <c r="K96" i="8"/>
  <c r="E110" i="23" s="1"/>
  <c r="E110" i="24" s="1"/>
  <c r="L96" i="8"/>
  <c r="M96" i="8"/>
  <c r="N96" i="8"/>
  <c r="O96" i="8"/>
  <c r="P96" i="8"/>
  <c r="H97" i="8"/>
  <c r="I97" i="8"/>
  <c r="C111" i="23" s="1"/>
  <c r="C111" i="24" s="1"/>
  <c r="J97" i="8"/>
  <c r="D111" i="23" s="1"/>
  <c r="D111" i="24" s="1"/>
  <c r="K97" i="8"/>
  <c r="E111" i="23" s="1"/>
  <c r="E111" i="24" s="1"/>
  <c r="L97" i="8"/>
  <c r="M97" i="8"/>
  <c r="N97" i="8"/>
  <c r="O97" i="8"/>
  <c r="P97" i="8"/>
  <c r="H98" i="8"/>
  <c r="I98" i="8"/>
  <c r="C112" i="23" s="1"/>
  <c r="C112" i="24" s="1"/>
  <c r="J98" i="8"/>
  <c r="D112" i="23" s="1"/>
  <c r="D112" i="24" s="1"/>
  <c r="K98" i="8"/>
  <c r="E112" i="23" s="1"/>
  <c r="E112" i="24" s="1"/>
  <c r="L98" i="8"/>
  <c r="M98" i="8"/>
  <c r="N98" i="8"/>
  <c r="F112" i="23" s="1"/>
  <c r="F112" i="24" s="1"/>
  <c r="O98" i="8"/>
  <c r="P98" i="8"/>
  <c r="G112" i="23" s="1"/>
  <c r="G112" i="24" s="1"/>
  <c r="C37" i="27" s="1"/>
  <c r="H99" i="8"/>
  <c r="I99" i="8"/>
  <c r="C113" i="23" s="1"/>
  <c r="C113" i="24" s="1"/>
  <c r="J99" i="8"/>
  <c r="D113" i="23" s="1"/>
  <c r="D113" i="24" s="1"/>
  <c r="K99" i="8"/>
  <c r="L99" i="8"/>
  <c r="M99" i="8"/>
  <c r="N99" i="8"/>
  <c r="O99" i="8"/>
  <c r="P99" i="8"/>
  <c r="G113" i="23" s="1"/>
  <c r="G113" i="24" s="1"/>
  <c r="C38" i="27" s="1"/>
  <c r="H100" i="8"/>
  <c r="I100" i="8"/>
  <c r="C115" i="23" s="1"/>
  <c r="J100" i="8"/>
  <c r="K100" i="8"/>
  <c r="L100" i="8"/>
  <c r="M100" i="8"/>
  <c r="N100" i="8"/>
  <c r="F115" i="23" s="1"/>
  <c r="O100" i="8"/>
  <c r="P100" i="8"/>
  <c r="G115" i="23" s="1"/>
  <c r="G115" i="24" s="1"/>
  <c r="C40" i="27" s="1"/>
  <c r="H101" i="8"/>
  <c r="I101" i="8"/>
  <c r="J101" i="8"/>
  <c r="D116" i="23" s="1"/>
  <c r="D116" i="24" s="1"/>
  <c r="K101" i="8"/>
  <c r="L101" i="8"/>
  <c r="M101" i="8"/>
  <c r="N101" i="8"/>
  <c r="F116" i="23" s="1"/>
  <c r="F116" i="24" s="1"/>
  <c r="O101" i="8"/>
  <c r="P101" i="8"/>
  <c r="G116" i="23" s="1"/>
  <c r="H102" i="8"/>
  <c r="I102" i="8"/>
  <c r="J102" i="8"/>
  <c r="K102" i="8"/>
  <c r="L102" i="8"/>
  <c r="M102" i="8"/>
  <c r="N102" i="8"/>
  <c r="F118" i="23" s="1"/>
  <c r="O102" i="8"/>
  <c r="P102" i="8"/>
  <c r="H103" i="8"/>
  <c r="I103" i="8"/>
  <c r="J103" i="8"/>
  <c r="D119" i="23" s="1"/>
  <c r="D119" i="24" s="1"/>
  <c r="K103" i="8"/>
  <c r="E119" i="23" s="1"/>
  <c r="E119" i="24" s="1"/>
  <c r="L103" i="8"/>
  <c r="M103" i="8"/>
  <c r="N103" i="8"/>
  <c r="F119" i="23" s="1"/>
  <c r="F119" i="24" s="1"/>
  <c r="O103" i="8"/>
  <c r="P103" i="8"/>
  <c r="H104" i="8"/>
  <c r="I104" i="8"/>
  <c r="C120" i="23" s="1"/>
  <c r="C120" i="24" s="1"/>
  <c r="J104" i="8"/>
  <c r="D120" i="23" s="1"/>
  <c r="D120" i="24" s="1"/>
  <c r="K104" i="8"/>
  <c r="E120" i="23" s="1"/>
  <c r="E120" i="24" s="1"/>
  <c r="L104" i="8"/>
  <c r="M104" i="8"/>
  <c r="N104" i="8"/>
  <c r="F120" i="23" s="1"/>
  <c r="F120" i="24" s="1"/>
  <c r="O104" i="8"/>
  <c r="P104" i="8"/>
  <c r="G120" i="23" s="1"/>
  <c r="G120" i="24" s="1"/>
  <c r="F9" i="26" s="1"/>
  <c r="H106" i="8"/>
  <c r="I106" i="8"/>
  <c r="C123" i="23" s="1"/>
  <c r="C123" i="24" s="1"/>
  <c r="J106" i="8"/>
  <c r="D123" i="23" s="1"/>
  <c r="D123" i="24" s="1"/>
  <c r="K106" i="8"/>
  <c r="E123" i="23" s="1"/>
  <c r="E123" i="24" s="1"/>
  <c r="L106" i="8"/>
  <c r="M106" i="8"/>
  <c r="N106" i="8"/>
  <c r="F123" i="23" s="1"/>
  <c r="O106" i="8"/>
  <c r="P106" i="8"/>
  <c r="G123" i="23" s="1"/>
  <c r="H110" i="8"/>
  <c r="I110" i="8"/>
  <c r="C129" i="23" s="1"/>
  <c r="J110" i="8"/>
  <c r="D129" i="23" s="1"/>
  <c r="K110" i="8"/>
  <c r="E129" i="23" s="1"/>
  <c r="E127" i="23" s="1"/>
  <c r="E127" i="24" s="1"/>
  <c r="L110" i="8"/>
  <c r="M110" i="8"/>
  <c r="N110" i="8"/>
  <c r="F129" i="23" s="1"/>
  <c r="O110" i="8"/>
  <c r="P110" i="8"/>
  <c r="G129" i="23" s="1"/>
  <c r="H111" i="8"/>
  <c r="I111" i="8"/>
  <c r="C131" i="23" s="1"/>
  <c r="J111" i="8"/>
  <c r="K111" i="8"/>
  <c r="L111" i="8"/>
  <c r="M111" i="8"/>
  <c r="N111" i="8"/>
  <c r="O111" i="8"/>
  <c r="P111" i="8"/>
  <c r="G131" i="23" s="1"/>
  <c r="H112" i="8"/>
  <c r="I112" i="8"/>
  <c r="C132" i="23" s="1"/>
  <c r="C132" i="24" s="1"/>
  <c r="J112" i="8"/>
  <c r="D132" i="23" s="1"/>
  <c r="D132" i="24" s="1"/>
  <c r="K112" i="8"/>
  <c r="E132" i="23" s="1"/>
  <c r="E132" i="24" s="1"/>
  <c r="L112" i="8"/>
  <c r="M112" i="8"/>
  <c r="N112" i="8"/>
  <c r="F132" i="23" s="1"/>
  <c r="F132" i="24" s="1"/>
  <c r="O112" i="8"/>
  <c r="P112" i="8"/>
  <c r="G132" i="23" s="1"/>
  <c r="G132" i="24" s="1"/>
  <c r="F13" i="26" s="1"/>
  <c r="H117" i="8"/>
  <c r="I117" i="8"/>
  <c r="C140" i="23" s="1"/>
  <c r="J117" i="8"/>
  <c r="D140" i="23" s="1"/>
  <c r="K117" i="8"/>
  <c r="L117" i="8"/>
  <c r="M117" i="8"/>
  <c r="N117" i="8"/>
  <c r="F140" i="23" s="1"/>
  <c r="O117" i="8"/>
  <c r="P117" i="8"/>
  <c r="H118" i="8"/>
  <c r="I118" i="8"/>
  <c r="J118" i="8"/>
  <c r="K118" i="8"/>
  <c r="L118" i="8"/>
  <c r="M118" i="8"/>
  <c r="N118" i="8"/>
  <c r="F141" i="23" s="1"/>
  <c r="O118" i="8"/>
  <c r="P118" i="8"/>
  <c r="G141" i="23" s="1"/>
  <c r="H119" i="8"/>
  <c r="I119" i="8"/>
  <c r="J119" i="8"/>
  <c r="K119" i="8"/>
  <c r="E143" i="23" s="1"/>
  <c r="L119" i="8"/>
  <c r="M119" i="8"/>
  <c r="N119" i="8"/>
  <c r="O119" i="8"/>
  <c r="P119" i="8"/>
  <c r="H120" i="8"/>
  <c r="I120" i="8"/>
  <c r="J120" i="8"/>
  <c r="D144" i="23" s="1"/>
  <c r="D144" i="24" s="1"/>
  <c r="K120" i="8"/>
  <c r="E144" i="23" s="1"/>
  <c r="E144" i="24" s="1"/>
  <c r="L120" i="8"/>
  <c r="M120" i="8"/>
  <c r="N120" i="8"/>
  <c r="O120" i="8"/>
  <c r="P120" i="8"/>
  <c r="H121" i="8"/>
  <c r="I121" i="8"/>
  <c r="C146" i="23" s="1"/>
  <c r="J121" i="8"/>
  <c r="D146" i="23" s="1"/>
  <c r="K121" i="8"/>
  <c r="E146" i="23" s="1"/>
  <c r="L121" i="8"/>
  <c r="M121" i="8"/>
  <c r="N121" i="8"/>
  <c r="O121" i="8"/>
  <c r="P121" i="8"/>
  <c r="H122" i="8"/>
  <c r="I122" i="8"/>
  <c r="C147" i="23" s="1"/>
  <c r="C147" i="24" s="1"/>
  <c r="J122" i="8"/>
  <c r="D147" i="23" s="1"/>
  <c r="D147" i="24" s="1"/>
  <c r="K122" i="8"/>
  <c r="L122" i="8"/>
  <c r="M122" i="8"/>
  <c r="N122" i="8"/>
  <c r="O122" i="8"/>
  <c r="P122" i="8"/>
  <c r="G147" i="23" s="1"/>
  <c r="G147" i="24" s="1"/>
  <c r="E18" i="26" s="1"/>
  <c r="H123" i="8"/>
  <c r="I123" i="8"/>
  <c r="C149" i="23" s="1"/>
  <c r="J123" i="8"/>
  <c r="K123" i="8"/>
  <c r="L123" i="8"/>
  <c r="M123" i="8"/>
  <c r="N123" i="8"/>
  <c r="F149" i="23" s="1"/>
  <c r="O123" i="8"/>
  <c r="P123" i="8"/>
  <c r="G149" i="23" s="1"/>
  <c r="H124" i="8"/>
  <c r="I124" i="8"/>
  <c r="J124" i="8"/>
  <c r="K124" i="8"/>
  <c r="E150" i="23" s="1"/>
  <c r="L124" i="8"/>
  <c r="M124" i="8"/>
  <c r="N124" i="8"/>
  <c r="F150" i="23" s="1"/>
  <c r="F150" i="24" s="1"/>
  <c r="O124" i="8"/>
  <c r="P124" i="8"/>
  <c r="G150" i="23" s="1"/>
  <c r="G150" i="24" s="1"/>
  <c r="E19" i="26" s="1"/>
  <c r="H125" i="8"/>
  <c r="I125" i="8"/>
  <c r="J125" i="8"/>
  <c r="K125" i="8"/>
  <c r="L125" i="8"/>
  <c r="M125" i="8"/>
  <c r="N125" i="8"/>
  <c r="F151" i="23" s="1"/>
  <c r="F151" i="24" s="1"/>
  <c r="O125" i="8"/>
  <c r="P125" i="8"/>
  <c r="H126" i="8"/>
  <c r="I126" i="8"/>
  <c r="C152" i="23" s="1"/>
  <c r="C152" i="24" s="1"/>
  <c r="J126" i="8"/>
  <c r="K126" i="8"/>
  <c r="E152" i="23" s="1"/>
  <c r="E152" i="24" s="1"/>
  <c r="L126" i="8"/>
  <c r="M126" i="8"/>
  <c r="N126" i="8"/>
  <c r="F152" i="23" s="1"/>
  <c r="F152" i="24" s="1"/>
  <c r="O126" i="8"/>
  <c r="P126" i="8"/>
  <c r="H127" i="8"/>
  <c r="I127" i="8"/>
  <c r="C153" i="23" s="1"/>
  <c r="C153" i="24" s="1"/>
  <c r="J127" i="8"/>
  <c r="D153" i="23" s="1"/>
  <c r="D153" i="24" s="1"/>
  <c r="K127" i="8"/>
  <c r="E153" i="23" s="1"/>
  <c r="E153" i="24" s="1"/>
  <c r="L127" i="8"/>
  <c r="M127" i="8"/>
  <c r="N127" i="8"/>
  <c r="F153" i="23" s="1"/>
  <c r="F153" i="24" s="1"/>
  <c r="O127" i="8"/>
  <c r="P127" i="8"/>
  <c r="G153" i="23" s="1"/>
  <c r="G153" i="24" s="1"/>
  <c r="H128" i="8"/>
  <c r="I128" i="8"/>
  <c r="C154" i="23" s="1"/>
  <c r="C154" i="24" s="1"/>
  <c r="J128" i="8"/>
  <c r="D154" i="23" s="1"/>
  <c r="D154" i="24" s="1"/>
  <c r="K128" i="8"/>
  <c r="E154" i="23" s="1"/>
  <c r="E154" i="24" s="1"/>
  <c r="L128" i="8"/>
  <c r="M128" i="8"/>
  <c r="N128" i="8"/>
  <c r="F154" i="23" s="1"/>
  <c r="F154" i="24" s="1"/>
  <c r="O128" i="8"/>
  <c r="P128" i="8"/>
  <c r="G154" i="23" s="1"/>
  <c r="G154" i="24" s="1"/>
  <c r="H132" i="8"/>
  <c r="I132" i="8"/>
  <c r="C160" i="23" s="1"/>
  <c r="J132" i="8"/>
  <c r="D160" i="23" s="1"/>
  <c r="K132" i="8"/>
  <c r="L132" i="8"/>
  <c r="M132" i="8"/>
  <c r="N132" i="8"/>
  <c r="O132" i="8"/>
  <c r="P132" i="8"/>
  <c r="H133" i="8"/>
  <c r="I133" i="8"/>
  <c r="C161" i="23" s="1"/>
  <c r="C161" i="24" s="1"/>
  <c r="J133" i="8"/>
  <c r="D161" i="23" s="1"/>
  <c r="D161" i="24" s="1"/>
  <c r="K133" i="8"/>
  <c r="L133" i="8"/>
  <c r="M133" i="8"/>
  <c r="N133" i="8"/>
  <c r="F161" i="23" s="1"/>
  <c r="F161" i="24" s="1"/>
  <c r="O133" i="8"/>
  <c r="P133" i="8"/>
  <c r="G161" i="23" s="1"/>
  <c r="G161" i="24" s="1"/>
  <c r="E25" i="26" s="1"/>
  <c r="H140" i="8"/>
  <c r="I140" i="8"/>
  <c r="J140" i="8"/>
  <c r="K140" i="8"/>
  <c r="L140" i="8"/>
  <c r="M140" i="8"/>
  <c r="N140" i="8"/>
  <c r="F173" i="23" s="1"/>
  <c r="O140" i="8"/>
  <c r="P140" i="8"/>
  <c r="G173" i="23" s="1"/>
  <c r="H141" i="8"/>
  <c r="I141" i="8"/>
  <c r="J141" i="8"/>
  <c r="K141" i="8"/>
  <c r="L141" i="8"/>
  <c r="M141" i="8"/>
  <c r="N141" i="8"/>
  <c r="F174" i="23" s="1"/>
  <c r="F174" i="24" s="1"/>
  <c r="O141" i="8"/>
  <c r="P141" i="8"/>
  <c r="H142" i="8"/>
  <c r="I142" i="8"/>
  <c r="J142" i="8"/>
  <c r="K142" i="8"/>
  <c r="L142" i="8"/>
  <c r="M142" i="8"/>
  <c r="N142" i="8"/>
  <c r="F175" i="23" s="1"/>
  <c r="F175" i="24" s="1"/>
  <c r="O142" i="8"/>
  <c r="P142" i="8"/>
  <c r="G175" i="23" s="1"/>
  <c r="G175" i="24" s="1"/>
  <c r="C13" i="25" s="1"/>
  <c r="H143" i="8"/>
  <c r="I143" i="8"/>
  <c r="J143" i="8"/>
  <c r="K143" i="8"/>
  <c r="E176" i="23" s="1"/>
  <c r="E176" i="24" s="1"/>
  <c r="L143" i="8"/>
  <c r="M143" i="8"/>
  <c r="N143" i="8"/>
  <c r="O143" i="8"/>
  <c r="P143" i="8"/>
  <c r="H144" i="8"/>
  <c r="I144" i="8"/>
  <c r="J144" i="8"/>
  <c r="D178" i="23" s="1"/>
  <c r="K144" i="8"/>
  <c r="E178" i="23" s="1"/>
  <c r="L144" i="8"/>
  <c r="M144" i="8"/>
  <c r="N144" i="8"/>
  <c r="O144" i="8"/>
  <c r="P144" i="8"/>
  <c r="H145" i="8"/>
  <c r="I145" i="8"/>
  <c r="C179" i="23" s="1"/>
  <c r="C179" i="24" s="1"/>
  <c r="J145" i="8"/>
  <c r="D179" i="23" s="1"/>
  <c r="D179" i="24" s="1"/>
  <c r="K145" i="8"/>
  <c r="E179" i="23" s="1"/>
  <c r="E179" i="24" s="1"/>
  <c r="L145" i="8"/>
  <c r="M145" i="8"/>
  <c r="N145" i="8"/>
  <c r="O145" i="8"/>
  <c r="P145" i="8"/>
  <c r="H146" i="8"/>
  <c r="I146" i="8"/>
  <c r="C180" i="23" s="1"/>
  <c r="C180" i="24" s="1"/>
  <c r="J146" i="8"/>
  <c r="D180" i="23" s="1"/>
  <c r="D180" i="24" s="1"/>
  <c r="K146" i="8"/>
  <c r="L146" i="8"/>
  <c r="M146" i="8"/>
  <c r="N146" i="8"/>
  <c r="O146" i="8"/>
  <c r="P146" i="8"/>
  <c r="G180" i="23" s="1"/>
  <c r="G180" i="24" s="1"/>
  <c r="C18" i="25" s="1"/>
  <c r="H147" i="8"/>
  <c r="I147" i="8"/>
  <c r="C181" i="23" s="1"/>
  <c r="C181" i="24" s="1"/>
  <c r="J147" i="8"/>
  <c r="D181" i="23" s="1"/>
  <c r="D181" i="24" s="1"/>
  <c r="K147" i="8"/>
  <c r="L147" i="8"/>
  <c r="M147" i="8"/>
  <c r="N147" i="8"/>
  <c r="F181" i="23" s="1"/>
  <c r="F181" i="24" s="1"/>
  <c r="O147" i="8"/>
  <c r="P147" i="8"/>
  <c r="G181" i="23" s="1"/>
  <c r="G181" i="24" s="1"/>
  <c r="C19" i="25" s="1"/>
  <c r="C167" i="21"/>
  <c r="C167" i="9" s="1"/>
  <c r="H149" i="8"/>
  <c r="I149" i="8"/>
  <c r="J149" i="8"/>
  <c r="K149" i="8"/>
  <c r="L149" i="8"/>
  <c r="M149" i="8"/>
  <c r="N149" i="8"/>
  <c r="F184" i="23" s="1"/>
  <c r="F184" i="24" s="1"/>
  <c r="O149" i="8"/>
  <c r="P149" i="8"/>
  <c r="H150" i="8"/>
  <c r="I150" i="8"/>
  <c r="J150" i="8"/>
  <c r="K150" i="8"/>
  <c r="E185" i="23" s="1"/>
  <c r="E185" i="24" s="1"/>
  <c r="L150" i="8"/>
  <c r="M150" i="8"/>
  <c r="N150" i="8"/>
  <c r="F185" i="23" s="1"/>
  <c r="F185" i="24" s="1"/>
  <c r="O150" i="8"/>
  <c r="P150" i="8"/>
  <c r="H151" i="8"/>
  <c r="I151" i="8"/>
  <c r="J151" i="8"/>
  <c r="K151" i="8"/>
  <c r="L151" i="8"/>
  <c r="M151" i="8"/>
  <c r="N151" i="8"/>
  <c r="O151" i="8"/>
  <c r="P151" i="8"/>
  <c r="H152" i="8"/>
  <c r="I152" i="8"/>
  <c r="J152" i="8"/>
  <c r="K152" i="8"/>
  <c r="E188" i="23" s="1"/>
  <c r="L152" i="8"/>
  <c r="M152" i="8"/>
  <c r="N152" i="8"/>
  <c r="O152" i="8"/>
  <c r="P152" i="8"/>
  <c r="H153" i="8"/>
  <c r="I153" i="8"/>
  <c r="J153" i="8"/>
  <c r="D189" i="23" s="1"/>
  <c r="D189" i="24" s="1"/>
  <c r="K153" i="8"/>
  <c r="E189" i="23" s="1"/>
  <c r="E189" i="24" s="1"/>
  <c r="L153" i="8"/>
  <c r="M153" i="8"/>
  <c r="N153" i="8"/>
  <c r="O153" i="8"/>
  <c r="P153" i="8"/>
  <c r="H154" i="8"/>
  <c r="I154" i="8"/>
  <c r="C190" i="23" s="1"/>
  <c r="C190" i="24" s="1"/>
  <c r="J154" i="8"/>
  <c r="D190" i="23" s="1"/>
  <c r="D190" i="24" s="1"/>
  <c r="K154" i="8"/>
  <c r="L154" i="8"/>
  <c r="M154" i="8"/>
  <c r="N154" i="8"/>
  <c r="O154" i="8"/>
  <c r="P154" i="8"/>
  <c r="H155" i="8"/>
  <c r="I155" i="8"/>
  <c r="C193" i="23" s="1"/>
  <c r="J155" i="8"/>
  <c r="D193" i="23" s="1"/>
  <c r="K155" i="8"/>
  <c r="E193" i="23" s="1"/>
  <c r="L155" i="8"/>
  <c r="M155" i="8"/>
  <c r="N155" i="8"/>
  <c r="O155" i="8"/>
  <c r="P155" i="8"/>
  <c r="G193" i="23" s="1"/>
  <c r="H156" i="8"/>
  <c r="I156" i="8"/>
  <c r="J156" i="8"/>
  <c r="K156" i="8"/>
  <c r="L156" i="8"/>
  <c r="M156" i="8"/>
  <c r="N156" i="8"/>
  <c r="F194" i="23" s="1"/>
  <c r="F194" i="24" s="1"/>
  <c r="O156" i="8"/>
  <c r="P156" i="8"/>
  <c r="G194" i="23" s="1"/>
  <c r="G194" i="24" s="1"/>
  <c r="C33" i="25" s="1"/>
  <c r="H157" i="8"/>
  <c r="I157" i="8"/>
  <c r="J157" i="8"/>
  <c r="K157" i="8"/>
  <c r="L157" i="8"/>
  <c r="M157" i="8"/>
  <c r="N157" i="8"/>
  <c r="F195" i="23" s="1"/>
  <c r="F195" i="24" s="1"/>
  <c r="O157" i="8"/>
  <c r="P157" i="8"/>
  <c r="H158" i="8"/>
  <c r="I158" i="8"/>
  <c r="J158" i="8"/>
  <c r="K158" i="8"/>
  <c r="L158" i="8"/>
  <c r="M158" i="8"/>
  <c r="N158" i="8"/>
  <c r="F196" i="23" s="1"/>
  <c r="F196" i="24" s="1"/>
  <c r="O158" i="8"/>
  <c r="P158" i="8"/>
  <c r="G196" i="23" s="1"/>
  <c r="G196" i="24" s="1"/>
  <c r="C35" i="25" s="1"/>
  <c r="H159" i="8"/>
  <c r="I159" i="8"/>
  <c r="J159" i="8"/>
  <c r="K159" i="8"/>
  <c r="L159" i="8"/>
  <c r="M159" i="8"/>
  <c r="N159" i="8"/>
  <c r="O159" i="8"/>
  <c r="P159" i="8"/>
  <c r="H160" i="8"/>
  <c r="I160" i="8"/>
  <c r="J160" i="8"/>
  <c r="K160" i="8"/>
  <c r="E199" i="23" s="1"/>
  <c r="L160" i="8"/>
  <c r="M160" i="8"/>
  <c r="N160" i="8"/>
  <c r="O160" i="8"/>
  <c r="P160" i="8"/>
  <c r="H161" i="8"/>
  <c r="I161" i="8"/>
  <c r="C200" i="23" s="1"/>
  <c r="C200" i="24" s="1"/>
  <c r="J161" i="8"/>
  <c r="D200" i="23" s="1"/>
  <c r="D200" i="24" s="1"/>
  <c r="K161" i="8"/>
  <c r="E200" i="23" s="1"/>
  <c r="E200" i="24" s="1"/>
  <c r="L161" i="8"/>
  <c r="M161" i="8"/>
  <c r="N161" i="8"/>
  <c r="O161" i="8"/>
  <c r="P161" i="8"/>
  <c r="H162" i="8"/>
  <c r="I162" i="8"/>
  <c r="C201" i="23" s="1"/>
  <c r="C201" i="24" s="1"/>
  <c r="J162" i="8"/>
  <c r="D201" i="23" s="1"/>
  <c r="D201" i="24" s="1"/>
  <c r="K162" i="8"/>
  <c r="L162" i="8"/>
  <c r="M162" i="8"/>
  <c r="N162" i="8"/>
  <c r="O162" i="8"/>
  <c r="P162" i="8"/>
  <c r="H163" i="8"/>
  <c r="I163" i="8"/>
  <c r="C202" i="23" s="1"/>
  <c r="C202" i="24" s="1"/>
  <c r="J163" i="8"/>
  <c r="K163" i="8"/>
  <c r="L163" i="8"/>
  <c r="M163" i="8"/>
  <c r="N163" i="8"/>
  <c r="O163" i="8"/>
  <c r="P163" i="8"/>
  <c r="G202" i="23" s="1"/>
  <c r="G202" i="24" s="1"/>
  <c r="C41" i="25" s="1"/>
  <c r="H164" i="8"/>
  <c r="I164" i="8"/>
  <c r="J164" i="8"/>
  <c r="K164" i="8"/>
  <c r="L164" i="8"/>
  <c r="M164" i="8"/>
  <c r="N164" i="8"/>
  <c r="F203" i="23" s="1"/>
  <c r="F203" i="24" s="1"/>
  <c r="O164" i="8"/>
  <c r="P164" i="8"/>
  <c r="G203" i="23" s="1"/>
  <c r="G203" i="24" s="1"/>
  <c r="C42" i="25" s="1"/>
  <c r="H165" i="8"/>
  <c r="I165" i="8"/>
  <c r="J165" i="8"/>
  <c r="K165" i="8"/>
  <c r="L165" i="8"/>
  <c r="M165" i="8"/>
  <c r="N165" i="8"/>
  <c r="F206" i="23" s="1"/>
  <c r="O165" i="8"/>
  <c r="P165" i="8"/>
  <c r="H166" i="8"/>
  <c r="I166" i="8"/>
  <c r="J166" i="8"/>
  <c r="K166" i="8"/>
  <c r="L166" i="8"/>
  <c r="M166" i="8"/>
  <c r="N166" i="8"/>
  <c r="F207" i="23" s="1"/>
  <c r="F207" i="24" s="1"/>
  <c r="O166" i="8"/>
  <c r="P166" i="8"/>
  <c r="H167" i="8"/>
  <c r="I167" i="8"/>
  <c r="J167" i="8"/>
  <c r="K167" i="8"/>
  <c r="L167" i="8"/>
  <c r="M167" i="8"/>
  <c r="N167" i="8"/>
  <c r="O167" i="8"/>
  <c r="P167" i="8"/>
  <c r="H168" i="8"/>
  <c r="I168" i="8"/>
  <c r="J168" i="8"/>
  <c r="K168" i="8"/>
  <c r="E210" i="23" s="1"/>
  <c r="E210" i="24" s="1"/>
  <c r="L168" i="8"/>
  <c r="M168" i="8"/>
  <c r="N168" i="8"/>
  <c r="O168" i="8"/>
  <c r="P168" i="8"/>
  <c r="H169" i="8"/>
  <c r="I169" i="8"/>
  <c r="C212" i="23" s="1"/>
  <c r="C212" i="24" s="1"/>
  <c r="J169" i="8"/>
  <c r="D212" i="23" s="1"/>
  <c r="D212" i="24" s="1"/>
  <c r="K169" i="8"/>
  <c r="L169" i="8"/>
  <c r="M169" i="8"/>
  <c r="N169" i="8"/>
  <c r="O169" i="8"/>
  <c r="P169" i="8"/>
  <c r="G212" i="23" s="1"/>
  <c r="G212" i="24" s="1"/>
  <c r="C53" i="25" s="1"/>
  <c r="H170" i="8"/>
  <c r="I170" i="8"/>
  <c r="C213" i="23" s="1"/>
  <c r="C213" i="24" s="1"/>
  <c r="J170" i="8"/>
  <c r="D213" i="23" s="1"/>
  <c r="D213" i="24" s="1"/>
  <c r="K170" i="8"/>
  <c r="E213" i="23" s="1"/>
  <c r="E213" i="24" s="1"/>
  <c r="L170" i="8"/>
  <c r="M170" i="8"/>
  <c r="N170" i="8"/>
  <c r="F213" i="23" s="1"/>
  <c r="F213" i="24" s="1"/>
  <c r="O170" i="8"/>
  <c r="P170" i="8"/>
  <c r="G213" i="23" s="1"/>
  <c r="G213" i="24" s="1"/>
  <c r="C54" i="25" s="1"/>
  <c r="H171" i="8"/>
  <c r="I171" i="8"/>
  <c r="J171" i="8"/>
  <c r="K171" i="8"/>
  <c r="L171" i="8"/>
  <c r="M171" i="8"/>
  <c r="N171" i="8"/>
  <c r="O171" i="8"/>
  <c r="P171" i="8"/>
  <c r="G215" i="23" s="1"/>
  <c r="H172" i="8"/>
  <c r="I172" i="8"/>
  <c r="J172" i="8"/>
  <c r="K172" i="8"/>
  <c r="L172" i="8"/>
  <c r="M172" i="8"/>
  <c r="N172" i="8"/>
  <c r="O172" i="8"/>
  <c r="P172" i="8"/>
  <c r="G172" i="8"/>
  <c r="G171" i="8"/>
  <c r="G170" i="8"/>
  <c r="G169" i="8"/>
  <c r="G168" i="8"/>
  <c r="G166" i="8"/>
  <c r="G167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7" i="8"/>
  <c r="G146" i="8"/>
  <c r="G145" i="8"/>
  <c r="G144" i="8"/>
  <c r="G143" i="8"/>
  <c r="G142" i="8"/>
  <c r="G141" i="8"/>
  <c r="G140" i="8"/>
  <c r="G133" i="8"/>
  <c r="G132" i="8"/>
  <c r="G128" i="8"/>
  <c r="G127" i="8"/>
  <c r="G126" i="8"/>
  <c r="G125" i="8"/>
  <c r="G124" i="8"/>
  <c r="G123" i="8"/>
  <c r="G120" i="8"/>
  <c r="G121" i="8"/>
  <c r="G122" i="8"/>
  <c r="G119" i="8"/>
  <c r="G118" i="8"/>
  <c r="G117" i="8"/>
  <c r="G112" i="8"/>
  <c r="G111" i="8"/>
  <c r="G110" i="8"/>
  <c r="G106" i="8"/>
  <c r="G104" i="8"/>
  <c r="G103" i="8"/>
  <c r="G102" i="8"/>
  <c r="G101" i="8"/>
  <c r="G100" i="8"/>
  <c r="G99" i="8"/>
  <c r="G98" i="8"/>
  <c r="G97" i="8"/>
  <c r="G96" i="8"/>
  <c r="G94" i="8"/>
  <c r="G95" i="8"/>
  <c r="G92" i="8"/>
  <c r="G91" i="8"/>
  <c r="G90" i="8"/>
  <c r="G89" i="8"/>
  <c r="G88" i="8"/>
  <c r="G87" i="8"/>
  <c r="G86" i="8"/>
  <c r="G85" i="8"/>
  <c r="G84" i="8"/>
  <c r="G82" i="8"/>
  <c r="G83" i="8"/>
  <c r="G81" i="8"/>
  <c r="G80" i="8"/>
  <c r="G79" i="8"/>
  <c r="G78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2" i="8"/>
  <c r="G53" i="8"/>
  <c r="G51" i="8"/>
  <c r="G50" i="8"/>
  <c r="G49" i="8"/>
  <c r="G48" i="8"/>
  <c r="G47" i="8"/>
  <c r="G46" i="8"/>
  <c r="G45" i="8"/>
  <c r="G44" i="8"/>
  <c r="G43" i="8"/>
  <c r="G41" i="8"/>
  <c r="G42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33" i="21"/>
  <c r="G33" i="9" s="1"/>
  <c r="C38" i="1" s="1"/>
  <c r="C33" i="21"/>
  <c r="C33" i="9" s="1"/>
  <c r="E30" i="21"/>
  <c r="E30" i="9" s="1"/>
  <c r="G28" i="21"/>
  <c r="G28" i="9" s="1"/>
  <c r="C33" i="1" s="1"/>
  <c r="F28" i="21"/>
  <c r="F28" i="9" s="1"/>
  <c r="G26" i="21"/>
  <c r="G26" i="9" s="1"/>
  <c r="C31" i="1" s="1"/>
  <c r="D26" i="21"/>
  <c r="D26" i="9" s="1"/>
  <c r="C26" i="21"/>
  <c r="C26" i="9" s="1"/>
  <c r="G21" i="21"/>
  <c r="G21" i="9" s="1"/>
  <c r="C26" i="1" s="1"/>
  <c r="C21" i="21"/>
  <c r="C21" i="9" s="1"/>
  <c r="E19" i="21"/>
  <c r="E19" i="9" s="1"/>
  <c r="D19" i="21"/>
  <c r="D19" i="9" s="1"/>
  <c r="F17" i="21"/>
  <c r="F17" i="9" s="1"/>
  <c r="C16" i="21"/>
  <c r="C16" i="9" s="1"/>
  <c r="G15" i="21"/>
  <c r="G15" i="9" s="1"/>
  <c r="C20" i="1" s="1"/>
  <c r="C15" i="21"/>
  <c r="C15" i="9" s="1"/>
  <c r="E13" i="21"/>
  <c r="E13" i="9" s="1"/>
  <c r="G11" i="21"/>
  <c r="G11" i="9" s="1"/>
  <c r="C16" i="1" s="1"/>
  <c r="F11" i="21"/>
  <c r="F11" i="9" s="1"/>
  <c r="G202" i="21"/>
  <c r="G202" i="9" s="1"/>
  <c r="F202" i="21"/>
  <c r="F202" i="9" s="1"/>
  <c r="E202" i="21"/>
  <c r="E202" i="9" s="1"/>
  <c r="D202" i="21"/>
  <c r="D202" i="9" s="1"/>
  <c r="C202" i="21"/>
  <c r="C202" i="9" s="1"/>
  <c r="G196" i="21"/>
  <c r="G196" i="9" s="1"/>
  <c r="C53" i="7" s="1"/>
  <c r="E194" i="21"/>
  <c r="E194" i="9" s="1"/>
  <c r="F191" i="21"/>
  <c r="F191" i="9" s="1"/>
  <c r="F190" i="21"/>
  <c r="F190" i="9" s="1"/>
  <c r="G187" i="21"/>
  <c r="G187" i="9" s="1"/>
  <c r="C42" i="7" s="1"/>
  <c r="F187" i="21"/>
  <c r="F187" i="9" s="1"/>
  <c r="C185" i="21"/>
  <c r="C185" i="9" s="1"/>
  <c r="E183" i="21"/>
  <c r="E183" i="9" s="1"/>
  <c r="G180" i="21"/>
  <c r="G180" i="9" s="1"/>
  <c r="C35" i="7" s="1"/>
  <c r="F180" i="21"/>
  <c r="F180" i="9" s="1"/>
  <c r="F179" i="21"/>
  <c r="F179" i="9" s="1"/>
  <c r="G178" i="21"/>
  <c r="G178" i="9" s="1"/>
  <c r="C33" i="7" s="1"/>
  <c r="F178" i="21"/>
  <c r="F178" i="9" s="1"/>
  <c r="E177" i="21"/>
  <c r="E177" i="9" s="1"/>
  <c r="D177" i="21"/>
  <c r="D177" i="9" s="1"/>
  <c r="C174" i="21"/>
  <c r="C174" i="9" s="1"/>
  <c r="E172" i="21"/>
  <c r="E172" i="9" s="1"/>
  <c r="F169" i="21"/>
  <c r="F169" i="9" s="1"/>
  <c r="F168" i="21"/>
  <c r="F168" i="9" s="1"/>
  <c r="G167" i="21"/>
  <c r="G167" i="9" s="1"/>
  <c r="C21" i="7" s="1"/>
  <c r="F167" i="21"/>
  <c r="F167" i="9" s="1"/>
  <c r="E167" i="21"/>
  <c r="E167" i="9" s="1"/>
  <c r="D167" i="21"/>
  <c r="D167" i="9" s="1"/>
  <c r="F165" i="21"/>
  <c r="F165" i="9" s="1"/>
  <c r="C165" i="21"/>
  <c r="C165" i="9" s="1"/>
  <c r="G164" i="21"/>
  <c r="G164" i="9" s="1"/>
  <c r="C18" i="7" s="1"/>
  <c r="D164" i="21"/>
  <c r="D164" i="9" s="1"/>
  <c r="C164" i="21"/>
  <c r="C164" i="9" s="1"/>
  <c r="E163" i="21"/>
  <c r="E163" i="9" s="1"/>
  <c r="D163" i="21"/>
  <c r="D163" i="9" s="1"/>
  <c r="C163" i="21"/>
  <c r="C163" i="9" s="1"/>
  <c r="D162" i="21"/>
  <c r="D162" i="9" s="1"/>
  <c r="F159" i="21"/>
  <c r="F159" i="9" s="1"/>
  <c r="G157" i="21"/>
  <c r="G157" i="9" s="1"/>
  <c r="C11" i="7" s="1"/>
  <c r="F157" i="21"/>
  <c r="F157" i="9" s="1"/>
  <c r="G147" i="21"/>
  <c r="G147" i="9" s="1"/>
  <c r="E22" i="3" s="1"/>
  <c r="F147" i="21"/>
  <c r="F147" i="9" s="1"/>
  <c r="D146" i="21"/>
  <c r="D146" i="9" s="1"/>
  <c r="C146" i="21"/>
  <c r="C146" i="9" s="1"/>
  <c r="F144" i="21"/>
  <c r="F144" i="9" s="1"/>
  <c r="E144" i="21"/>
  <c r="E144" i="9" s="1"/>
  <c r="C144" i="21"/>
  <c r="C144" i="9" s="1"/>
  <c r="F143" i="21"/>
  <c r="F143" i="9" s="1"/>
  <c r="F142" i="21"/>
  <c r="F142" i="9" s="1"/>
  <c r="E142" i="21"/>
  <c r="E142" i="9" s="1"/>
  <c r="G141" i="21"/>
  <c r="G141" i="9" s="1"/>
  <c r="D19" i="3" s="1"/>
  <c r="F141" i="21"/>
  <c r="F141" i="9" s="1"/>
  <c r="G139" i="21"/>
  <c r="G139" i="9" s="1"/>
  <c r="E18" i="3" s="1"/>
  <c r="E138" i="21"/>
  <c r="E138" i="9" s="1"/>
  <c r="D138" i="21"/>
  <c r="D138" i="9" s="1"/>
  <c r="C138" i="21"/>
  <c r="C138" i="9" s="1"/>
  <c r="E136" i="21"/>
  <c r="E136" i="9" s="1"/>
  <c r="D136" i="21"/>
  <c r="D136" i="9" s="1"/>
  <c r="G133" i="21"/>
  <c r="G133" i="9" s="1"/>
  <c r="E16" i="3" s="1"/>
  <c r="F133" i="21"/>
  <c r="F133" i="9" s="1"/>
  <c r="D132" i="21"/>
  <c r="D132" i="9" s="1"/>
  <c r="C132" i="21"/>
  <c r="C132" i="9" s="1"/>
  <c r="G123" i="21"/>
  <c r="G122" i="21" s="1"/>
  <c r="G122" i="9" s="1"/>
  <c r="C12" i="3" s="1"/>
  <c r="F123" i="21"/>
  <c r="E123" i="21"/>
  <c r="E122" i="21" s="1"/>
  <c r="E122" i="9" s="1"/>
  <c r="D123" i="21"/>
  <c r="D123" i="9" s="1"/>
  <c r="C123" i="21"/>
  <c r="C123" i="9" s="1"/>
  <c r="F117" i="21"/>
  <c r="F117" i="9" s="1"/>
  <c r="F116" i="21"/>
  <c r="F116" i="9" s="1"/>
  <c r="G113" i="21"/>
  <c r="G113" i="9" s="1"/>
  <c r="C40" i="2" s="1"/>
  <c r="C113" i="21"/>
  <c r="C113" i="9" s="1"/>
  <c r="G111" i="21"/>
  <c r="G111" i="9" s="1"/>
  <c r="C38" i="2" s="1"/>
  <c r="C111" i="21"/>
  <c r="C111" i="9" s="1"/>
  <c r="G110" i="21"/>
  <c r="G110" i="9" s="1"/>
  <c r="C37" i="2" s="1"/>
  <c r="F110" i="21"/>
  <c r="F110" i="9" s="1"/>
  <c r="E110" i="21"/>
  <c r="E110" i="9" s="1"/>
  <c r="D110" i="21"/>
  <c r="D110" i="9" s="1"/>
  <c r="E109" i="21"/>
  <c r="E109" i="9" s="1"/>
  <c r="D109" i="21"/>
  <c r="D109" i="9" s="1"/>
  <c r="C109" i="21"/>
  <c r="C109" i="9" s="1"/>
  <c r="E108" i="21"/>
  <c r="E108" i="9" s="1"/>
  <c r="D108" i="21"/>
  <c r="D108" i="9" s="1"/>
  <c r="F107" i="21"/>
  <c r="F107" i="9" s="1"/>
  <c r="E107" i="21"/>
  <c r="E107" i="9" s="1"/>
  <c r="G104" i="21"/>
  <c r="G104" i="9" s="1"/>
  <c r="C31" i="2" s="1"/>
  <c r="F104" i="21"/>
  <c r="F104" i="9" s="1"/>
  <c r="C104" i="21"/>
  <c r="C104" i="9" s="1"/>
  <c r="G103" i="21"/>
  <c r="G103" i="9" s="1"/>
  <c r="C30" i="2" s="1"/>
  <c r="F103" i="21"/>
  <c r="F103" i="9" s="1"/>
  <c r="E103" i="21"/>
  <c r="E103" i="9" s="1"/>
  <c r="D103" i="21"/>
  <c r="D103" i="9" s="1"/>
  <c r="G101" i="21"/>
  <c r="G101" i="9" s="1"/>
  <c r="C28" i="2" s="1"/>
  <c r="F101" i="21"/>
  <c r="F101" i="9" s="1"/>
  <c r="C101" i="21"/>
  <c r="C101" i="9" s="1"/>
  <c r="G100" i="21"/>
  <c r="G100" i="9" s="1"/>
  <c r="C27" i="2" s="1"/>
  <c r="D100" i="21"/>
  <c r="D100" i="9" s="1"/>
  <c r="C100" i="21"/>
  <c r="C100" i="9" s="1"/>
  <c r="G99" i="21"/>
  <c r="G99" i="9" s="1"/>
  <c r="C26" i="2" s="1"/>
  <c r="D99" i="21"/>
  <c r="D99" i="9" s="1"/>
  <c r="G98" i="21"/>
  <c r="G98" i="9" s="1"/>
  <c r="C25" i="2" s="1"/>
  <c r="E98" i="21"/>
  <c r="E98" i="9" s="1"/>
  <c r="D98" i="21"/>
  <c r="D98" i="9" s="1"/>
  <c r="E96" i="21"/>
  <c r="E96" i="9" s="1"/>
  <c r="D96" i="21"/>
  <c r="D96" i="9" s="1"/>
  <c r="F95" i="21"/>
  <c r="F95" i="9" s="1"/>
  <c r="E95" i="21"/>
  <c r="E95" i="9" s="1"/>
  <c r="F94" i="21"/>
  <c r="F94" i="9" s="1"/>
  <c r="G92" i="21"/>
  <c r="G92" i="9" s="1"/>
  <c r="C19" i="2" s="1"/>
  <c r="F92" i="21"/>
  <c r="F92" i="9" s="1"/>
  <c r="F91" i="21"/>
  <c r="F91" i="9" s="1"/>
  <c r="C91" i="21"/>
  <c r="C91" i="9" s="1"/>
  <c r="G90" i="21"/>
  <c r="G90" i="9" s="1"/>
  <c r="C17" i="2" s="1"/>
  <c r="D90" i="21"/>
  <c r="D90" i="9" s="1"/>
  <c r="C90" i="21"/>
  <c r="C90" i="9" s="1"/>
  <c r="G89" i="21"/>
  <c r="G89" i="9" s="1"/>
  <c r="C16" i="2" s="1"/>
  <c r="F89" i="21"/>
  <c r="F89" i="9" s="1"/>
  <c r="D89" i="21"/>
  <c r="D89" i="9" s="1"/>
  <c r="C89" i="21"/>
  <c r="C89" i="9" s="1"/>
  <c r="E87" i="21"/>
  <c r="E87" i="9" s="1"/>
  <c r="D87" i="21"/>
  <c r="D87" i="9" s="1"/>
  <c r="E86" i="21"/>
  <c r="E86" i="9" s="1"/>
  <c r="D86" i="21"/>
  <c r="D86" i="9" s="1"/>
  <c r="F85" i="21"/>
  <c r="F85" i="9" s="1"/>
  <c r="E85" i="21"/>
  <c r="E85" i="9" s="1"/>
  <c r="F84" i="21"/>
  <c r="F84" i="9" s="1"/>
  <c r="C84" i="21"/>
  <c r="C84" i="9" s="1"/>
  <c r="G76" i="21"/>
  <c r="G76" i="9" s="1"/>
  <c r="E22" i="1" s="1"/>
  <c r="F76" i="21"/>
  <c r="F76" i="9" s="1"/>
  <c r="F75" i="21"/>
  <c r="F75" i="9" s="1"/>
  <c r="C75" i="21"/>
  <c r="C75" i="9" s="1"/>
  <c r="G74" i="21"/>
  <c r="G74" i="9" s="1"/>
  <c r="E20" i="1" s="1"/>
  <c r="F74" i="21"/>
  <c r="F74" i="9" s="1"/>
  <c r="D74" i="21"/>
  <c r="D74" i="9" s="1"/>
  <c r="C74" i="21"/>
  <c r="C74" i="9" s="1"/>
  <c r="G73" i="21"/>
  <c r="G73" i="9" s="1"/>
  <c r="E19" i="1" s="1"/>
  <c r="C73" i="21"/>
  <c r="C73" i="9" s="1"/>
  <c r="E72" i="21"/>
  <c r="E72" i="9" s="1"/>
  <c r="C72" i="21"/>
  <c r="C72" i="9" s="1"/>
  <c r="E71" i="21"/>
  <c r="E71" i="9" s="1"/>
  <c r="D71" i="21"/>
  <c r="D71" i="9" s="1"/>
  <c r="F70" i="21"/>
  <c r="F70" i="9" s="1"/>
  <c r="E70" i="21"/>
  <c r="E70" i="9" s="1"/>
  <c r="D70" i="21"/>
  <c r="D70" i="9" s="1"/>
  <c r="F69" i="21"/>
  <c r="F69" i="9" s="1"/>
  <c r="G67" i="21"/>
  <c r="G67" i="9" s="1"/>
  <c r="E13" i="1" s="1"/>
  <c r="D67" i="21"/>
  <c r="D67" i="9" s="1"/>
  <c r="G66" i="21"/>
  <c r="G66" i="9" s="1"/>
  <c r="E12" i="1" s="1"/>
  <c r="C66" i="21"/>
  <c r="C66" i="9" s="1"/>
  <c r="G65" i="21"/>
  <c r="G65" i="9" s="1"/>
  <c r="E11" i="1" s="1"/>
  <c r="D65" i="21"/>
  <c r="D65" i="9" s="1"/>
  <c r="C65" i="21"/>
  <c r="C65" i="9" s="1"/>
  <c r="G64" i="21"/>
  <c r="G64" i="9" s="1"/>
  <c r="E10" i="1" s="1"/>
  <c r="F64" i="21"/>
  <c r="F64" i="9" s="1"/>
  <c r="E64" i="21"/>
  <c r="E64" i="9" s="1"/>
  <c r="D64" i="21"/>
  <c r="D64" i="9" s="1"/>
  <c r="C64" i="21"/>
  <c r="C64" i="9" s="1"/>
  <c r="F63" i="21"/>
  <c r="F63" i="9" s="1"/>
  <c r="E63" i="21"/>
  <c r="E63" i="9" s="1"/>
  <c r="C63" i="21"/>
  <c r="C63" i="9" s="1"/>
  <c r="E59" i="21"/>
  <c r="E59" i="9" s="1"/>
  <c r="F58" i="21"/>
  <c r="F58" i="9" s="1"/>
  <c r="G57" i="21"/>
  <c r="G57" i="9" s="1"/>
  <c r="C62" i="1" s="1"/>
  <c r="F57" i="21"/>
  <c r="F57" i="9" s="1"/>
  <c r="D57" i="21"/>
  <c r="D57" i="9" s="1"/>
  <c r="G56" i="21"/>
  <c r="G56" i="9" s="1"/>
  <c r="C61" i="1" s="1"/>
  <c r="F56" i="21"/>
  <c r="F56" i="9" s="1"/>
  <c r="C56" i="21"/>
  <c r="C56" i="9" s="1"/>
  <c r="G55" i="21"/>
  <c r="G55" i="9" s="1"/>
  <c r="C60" i="1" s="1"/>
  <c r="D55" i="21"/>
  <c r="D55" i="9" s="1"/>
  <c r="C55" i="21"/>
  <c r="C55" i="9" s="1"/>
  <c r="G53" i="21"/>
  <c r="G53" i="9" s="1"/>
  <c r="C58" i="1" s="1"/>
  <c r="D53" i="21"/>
  <c r="D53" i="9" s="1"/>
  <c r="C53" i="21"/>
  <c r="C53" i="9" s="1"/>
  <c r="F52" i="21"/>
  <c r="F52" i="9" s="1"/>
  <c r="E52" i="21"/>
  <c r="E52" i="9" s="1"/>
  <c r="D52" i="21"/>
  <c r="D52" i="9" s="1"/>
  <c r="C52" i="21"/>
  <c r="C52" i="9" s="1"/>
  <c r="E49" i="21"/>
  <c r="E49" i="9" s="1"/>
  <c r="D49" i="21"/>
  <c r="D49" i="9" s="1"/>
  <c r="E48" i="21"/>
  <c r="E48" i="9" s="1"/>
  <c r="D48" i="21"/>
  <c r="D48" i="9" s="1"/>
  <c r="F47" i="21"/>
  <c r="F47" i="9" s="1"/>
  <c r="C47" i="21"/>
  <c r="C47" i="9" s="1"/>
  <c r="G46" i="21"/>
  <c r="G46" i="9" s="1"/>
  <c r="C51" i="1" s="1"/>
  <c r="F46" i="21"/>
  <c r="F46" i="9" s="1"/>
  <c r="D46" i="21"/>
  <c r="D46" i="9" s="1"/>
  <c r="G44" i="21"/>
  <c r="G44" i="9" s="1"/>
  <c r="C49" i="1" s="1"/>
  <c r="F44" i="21"/>
  <c r="F44" i="9" s="1"/>
  <c r="E44" i="21"/>
  <c r="E44" i="9" s="1"/>
  <c r="C44" i="21"/>
  <c r="C44" i="9" s="1"/>
  <c r="G43" i="21"/>
  <c r="G43" i="9" s="1"/>
  <c r="C48" i="1" s="1"/>
  <c r="D43" i="21"/>
  <c r="D43" i="9" s="1"/>
  <c r="C43" i="21"/>
  <c r="C43" i="9" s="1"/>
  <c r="G42" i="21"/>
  <c r="G42" i="9" s="1"/>
  <c r="C47" i="1" s="1"/>
  <c r="E42" i="21"/>
  <c r="E42" i="9" s="1"/>
  <c r="D42" i="21"/>
  <c r="D42" i="9" s="1"/>
  <c r="C42" i="21"/>
  <c r="C42" i="9" s="1"/>
  <c r="F41" i="21"/>
  <c r="F41" i="9" s="1"/>
  <c r="E41" i="21"/>
  <c r="E41" i="9" s="1"/>
  <c r="D41" i="21"/>
  <c r="D41" i="9" s="1"/>
  <c r="C41" i="21"/>
  <c r="C41" i="9" s="1"/>
  <c r="E40" i="21"/>
  <c r="E40" i="9" s="1"/>
  <c r="D40" i="21"/>
  <c r="D40" i="9" s="1"/>
  <c r="G39" i="21"/>
  <c r="G39" i="9" s="1"/>
  <c r="C44" i="1" s="1"/>
  <c r="E39" i="21"/>
  <c r="E39" i="9" s="1"/>
  <c r="F36" i="21"/>
  <c r="F36" i="9" s="1"/>
  <c r="C36" i="21"/>
  <c r="C36" i="9" s="1"/>
  <c r="G35" i="21"/>
  <c r="F35" i="21"/>
  <c r="F35" i="9" s="1"/>
  <c r="D35" i="21"/>
  <c r="D35" i="9" s="1"/>
  <c r="G32" i="21"/>
  <c r="G32" i="9" s="1"/>
  <c r="C37" i="1" s="1"/>
  <c r="E32" i="21"/>
  <c r="E32" i="9" s="1"/>
  <c r="C32" i="21"/>
  <c r="C32" i="9" s="1"/>
  <c r="F31" i="21"/>
  <c r="F31" i="9" s="1"/>
  <c r="E31" i="21"/>
  <c r="E31" i="9" s="1"/>
  <c r="D31" i="21"/>
  <c r="D31" i="9" s="1"/>
  <c r="C31" i="21"/>
  <c r="C31" i="9" s="1"/>
  <c r="F29" i="21"/>
  <c r="F29" i="9" s="1"/>
  <c r="C29" i="21"/>
  <c r="C29" i="9" s="1"/>
  <c r="G27" i="21"/>
  <c r="G27" i="9" s="1"/>
  <c r="C32" i="1" s="1"/>
  <c r="D27" i="21"/>
  <c r="D27" i="9" s="1"/>
  <c r="C27" i="21"/>
  <c r="C27" i="9" s="1"/>
  <c r="E25" i="21"/>
  <c r="E25" i="9" s="1"/>
  <c r="D25" i="21"/>
  <c r="D25" i="9" s="1"/>
  <c r="G22" i="21"/>
  <c r="G22" i="9" s="1"/>
  <c r="C27" i="1" s="1"/>
  <c r="F22" i="21"/>
  <c r="F22" i="9" s="1"/>
  <c r="D22" i="21"/>
  <c r="D22" i="9" s="1"/>
  <c r="G20" i="21"/>
  <c r="G20" i="9" s="1"/>
  <c r="C25" i="1" s="1"/>
  <c r="E20" i="21"/>
  <c r="E20" i="9" s="1"/>
  <c r="D20" i="21"/>
  <c r="D20" i="9" s="1"/>
  <c r="C20" i="21"/>
  <c r="C20" i="9" s="1"/>
  <c r="G18" i="21"/>
  <c r="G18" i="9" s="1"/>
  <c r="C23" i="1" s="1"/>
  <c r="F18" i="21"/>
  <c r="F18" i="9" s="1"/>
  <c r="E18" i="21"/>
  <c r="E18" i="9" s="1"/>
  <c r="D18" i="21"/>
  <c r="D18" i="9" s="1"/>
  <c r="G16" i="21"/>
  <c r="G16" i="9" s="1"/>
  <c r="C21" i="1" s="1"/>
  <c r="F16" i="21"/>
  <c r="F16" i="9" s="1"/>
  <c r="E16" i="21"/>
  <c r="E16" i="9" s="1"/>
  <c r="F14" i="21"/>
  <c r="F14" i="9" s="1"/>
  <c r="E14" i="21"/>
  <c r="E14" i="9" s="1"/>
  <c r="D14" i="21"/>
  <c r="D14" i="9" s="1"/>
  <c r="C14" i="21"/>
  <c r="C14" i="9" s="1"/>
  <c r="F12" i="21"/>
  <c r="F12" i="9" s="1"/>
  <c r="C12" i="21"/>
  <c r="C12" i="9" s="1"/>
  <c r="G10" i="21"/>
  <c r="G10" i="9" s="1"/>
  <c r="C15" i="1" s="1"/>
  <c r="D10" i="21"/>
  <c r="D10" i="9" s="1"/>
  <c r="C10" i="21"/>
  <c r="C10" i="9" s="1"/>
  <c r="G9" i="21"/>
  <c r="G9" i="9" s="1"/>
  <c r="C14" i="1" s="1"/>
  <c r="E9" i="21"/>
  <c r="E9" i="9" s="1"/>
  <c r="D9" i="21"/>
  <c r="D9" i="9" s="1"/>
  <c r="C9" i="21"/>
  <c r="C9" i="9" s="1"/>
  <c r="F8" i="21"/>
  <c r="F8" i="9" s="1"/>
  <c r="E8" i="21"/>
  <c r="E8" i="9" s="1"/>
  <c r="D8" i="21"/>
  <c r="D8" i="9" s="1"/>
  <c r="C8" i="21"/>
  <c r="C8" i="9" s="1"/>
  <c r="F7" i="21"/>
  <c r="F7" i="9" s="1"/>
  <c r="E7" i="21"/>
  <c r="E7" i="9" s="1"/>
  <c r="D7" i="21"/>
  <c r="D7" i="9" s="1"/>
  <c r="C7" i="21"/>
  <c r="C7" i="9" s="1"/>
  <c r="G6" i="21"/>
  <c r="G6" i="9" s="1"/>
  <c r="C11" i="1" s="1"/>
  <c r="F6" i="21"/>
  <c r="F6" i="9" s="1"/>
  <c r="E6" i="21"/>
  <c r="E6" i="9" s="1"/>
  <c r="G186" i="21" l="1"/>
  <c r="G186" i="9" s="1"/>
  <c r="C41" i="7" s="1"/>
  <c r="C199" i="21"/>
  <c r="C199" i="9" s="1"/>
  <c r="C216" i="23"/>
  <c r="C216" i="24" s="1"/>
  <c r="C194" i="21"/>
  <c r="C194" i="9" s="1"/>
  <c r="C210" i="23"/>
  <c r="C210" i="24" s="1"/>
  <c r="C187" i="21"/>
  <c r="C187" i="9" s="1"/>
  <c r="C203" i="23"/>
  <c r="C203" i="24" s="1"/>
  <c r="C183" i="21"/>
  <c r="C183" i="9" s="1"/>
  <c r="C199" i="23"/>
  <c r="C178" i="21"/>
  <c r="C178" i="9" s="1"/>
  <c r="C194" i="23"/>
  <c r="C194" i="24" s="1"/>
  <c r="C172" i="21"/>
  <c r="C172" i="9" s="1"/>
  <c r="C188" i="23"/>
  <c r="G163" i="21"/>
  <c r="G163" i="9" s="1"/>
  <c r="C17" i="7" s="1"/>
  <c r="G179" i="23"/>
  <c r="G179" i="24" s="1"/>
  <c r="C17" i="25" s="1"/>
  <c r="D160" i="21"/>
  <c r="D160" i="9" s="1"/>
  <c r="D176" i="23"/>
  <c r="D176" i="24" s="1"/>
  <c r="G158" i="21"/>
  <c r="G158" i="9" s="1"/>
  <c r="C12" i="7" s="1"/>
  <c r="G174" i="23"/>
  <c r="G174" i="24" s="1"/>
  <c r="C12" i="25" s="1"/>
  <c r="F23" i="26"/>
  <c r="C23" i="26"/>
  <c r="D144" i="21"/>
  <c r="D144" i="9" s="1"/>
  <c r="D152" i="23"/>
  <c r="D152" i="24" s="1"/>
  <c r="G136" i="21"/>
  <c r="G136" i="9" s="1"/>
  <c r="E17" i="3" s="1"/>
  <c r="G144" i="23"/>
  <c r="G144" i="24" s="1"/>
  <c r="E17" i="26" s="1"/>
  <c r="D133" i="21"/>
  <c r="D133" i="9" s="1"/>
  <c r="D141" i="23"/>
  <c r="D126" i="23"/>
  <c r="D129" i="24"/>
  <c r="D111" i="21"/>
  <c r="D111" i="9" s="1"/>
  <c r="E135" i="21"/>
  <c r="E135" i="9" s="1"/>
  <c r="E169" i="21"/>
  <c r="E169" i="9" s="1"/>
  <c r="E196" i="21"/>
  <c r="E196" i="9" s="1"/>
  <c r="E212" i="23"/>
  <c r="E212" i="24" s="1"/>
  <c r="E190" i="21"/>
  <c r="E190" i="9" s="1"/>
  <c r="E206" i="23"/>
  <c r="F185" i="21"/>
  <c r="F185" i="9" s="1"/>
  <c r="F201" i="23"/>
  <c r="F201" i="24" s="1"/>
  <c r="E179" i="21"/>
  <c r="E179" i="9" s="1"/>
  <c r="E195" i="23"/>
  <c r="E195" i="24" s="1"/>
  <c r="F174" i="21"/>
  <c r="F174" i="9" s="1"/>
  <c r="F190" i="23"/>
  <c r="F190" i="24" s="1"/>
  <c r="E168" i="21"/>
  <c r="E168" i="9" s="1"/>
  <c r="E184" i="23"/>
  <c r="C160" i="21"/>
  <c r="C160" i="9" s="1"/>
  <c r="C176" i="23"/>
  <c r="C176" i="24" s="1"/>
  <c r="C133" i="21"/>
  <c r="C133" i="9" s="1"/>
  <c r="C141" i="23"/>
  <c r="C126" i="23"/>
  <c r="C129" i="24"/>
  <c r="C116" i="21"/>
  <c r="C116" i="9" s="1"/>
  <c r="C118" i="23"/>
  <c r="D100" i="24"/>
  <c r="G95" i="21"/>
  <c r="G95" i="9" s="1"/>
  <c r="C22" i="2" s="1"/>
  <c r="G97" i="23"/>
  <c r="G97" i="24" s="1"/>
  <c r="C22" i="27" s="1"/>
  <c r="G85" i="21"/>
  <c r="G85" i="9" s="1"/>
  <c r="C12" i="2" s="1"/>
  <c r="G87" i="23"/>
  <c r="G87" i="24" s="1"/>
  <c r="C12" i="27" s="1"/>
  <c r="D76" i="21"/>
  <c r="D76" i="9" s="1"/>
  <c r="D77" i="23"/>
  <c r="D77" i="24" s="1"/>
  <c r="G70" i="21"/>
  <c r="G70" i="9" s="1"/>
  <c r="E16" i="1" s="1"/>
  <c r="G71" i="23"/>
  <c r="G71" i="24" s="1"/>
  <c r="E16" i="28" s="1"/>
  <c r="D64" i="24"/>
  <c r="G59" i="21"/>
  <c r="G59" i="9" s="1"/>
  <c r="C64" i="1" s="1"/>
  <c r="G59" i="23"/>
  <c r="G59" i="24" s="1"/>
  <c r="C64" i="28" s="1"/>
  <c r="G54" i="23"/>
  <c r="G54" i="24" s="1"/>
  <c r="C59" i="28" s="1"/>
  <c r="G55" i="24"/>
  <c r="C60" i="28" s="1"/>
  <c r="D46" i="24"/>
  <c r="G39" i="24"/>
  <c r="C44" i="28" s="1"/>
  <c r="D35" i="24"/>
  <c r="G6" i="24"/>
  <c r="C11" i="28" s="1"/>
  <c r="B3" i="28"/>
  <c r="B4" i="26"/>
  <c r="B4" i="27"/>
  <c r="B3" i="1"/>
  <c r="B4" i="25"/>
  <c r="F163" i="21"/>
  <c r="F163" i="9" s="1"/>
  <c r="F179" i="23"/>
  <c r="F179" i="24" s="1"/>
  <c r="C67" i="21"/>
  <c r="C67" i="9" s="1"/>
  <c r="C68" i="23"/>
  <c r="C68" i="24" s="1"/>
  <c r="C63" i="23"/>
  <c r="C63" i="24" s="1"/>
  <c r="C64" i="24"/>
  <c r="C57" i="21"/>
  <c r="C57" i="9" s="1"/>
  <c r="C57" i="23"/>
  <c r="C57" i="24" s="1"/>
  <c r="C46" i="21"/>
  <c r="C46" i="9" s="1"/>
  <c r="C46" i="23"/>
  <c r="C35" i="21"/>
  <c r="C35" i="9" s="1"/>
  <c r="C35" i="23"/>
  <c r="C22" i="21"/>
  <c r="C22" i="9" s="1"/>
  <c r="C22" i="23"/>
  <c r="C22" i="24" s="1"/>
  <c r="C6" i="27"/>
  <c r="F6" i="26"/>
  <c r="E5" i="28"/>
  <c r="C6" i="25"/>
  <c r="D190" i="21"/>
  <c r="D190" i="9" s="1"/>
  <c r="D206" i="23"/>
  <c r="G170" i="21"/>
  <c r="G170" i="9" s="1"/>
  <c r="C24" i="7" s="1"/>
  <c r="G186" i="23"/>
  <c r="G186" i="24" s="1"/>
  <c r="C24" i="25" s="1"/>
  <c r="D168" i="21"/>
  <c r="D168" i="9" s="1"/>
  <c r="D184" i="23"/>
  <c r="F108" i="21"/>
  <c r="F108" i="9" s="1"/>
  <c r="F110" i="23"/>
  <c r="F110" i="24" s="1"/>
  <c r="G142" i="21"/>
  <c r="G142" i="9" s="1"/>
  <c r="E19" i="3" s="1"/>
  <c r="D177" i="23"/>
  <c r="D177" i="24" s="1"/>
  <c r="D178" i="24"/>
  <c r="E85" i="23"/>
  <c r="E86" i="24"/>
  <c r="E12" i="21"/>
  <c r="E12" i="9" s="1"/>
  <c r="E12" i="23"/>
  <c r="E12" i="24" s="1"/>
  <c r="F10" i="21"/>
  <c r="F10" i="9" s="1"/>
  <c r="F10" i="23"/>
  <c r="F10" i="24" s="1"/>
  <c r="F6" i="24"/>
  <c r="G193" i="21"/>
  <c r="G193" i="9" s="1"/>
  <c r="C49" i="7" s="1"/>
  <c r="G209" i="23"/>
  <c r="F43" i="21"/>
  <c r="F43" i="9" s="1"/>
  <c r="F43" i="23"/>
  <c r="F43" i="24" s="1"/>
  <c r="E29" i="21"/>
  <c r="E29" i="9" s="1"/>
  <c r="E29" i="23"/>
  <c r="E29" i="24" s="1"/>
  <c r="F21" i="21"/>
  <c r="F21" i="9" s="1"/>
  <c r="F21" i="23"/>
  <c r="F21" i="24" s="1"/>
  <c r="C157" i="21"/>
  <c r="C157" i="9" s="1"/>
  <c r="C173" i="23"/>
  <c r="C130" i="23"/>
  <c r="C130" i="24" s="1"/>
  <c r="C131" i="24"/>
  <c r="G96" i="21"/>
  <c r="G96" i="9" s="1"/>
  <c r="C23" i="2" s="1"/>
  <c r="G98" i="23"/>
  <c r="G98" i="24" s="1"/>
  <c r="C23" i="27" s="1"/>
  <c r="D94" i="21"/>
  <c r="D94" i="9" s="1"/>
  <c r="D96" i="23"/>
  <c r="G71" i="21"/>
  <c r="G71" i="9" s="1"/>
  <c r="E17" i="1" s="1"/>
  <c r="G72" i="23"/>
  <c r="G72" i="24" s="1"/>
  <c r="E17" i="28" s="1"/>
  <c r="D69" i="21"/>
  <c r="D69" i="9" s="1"/>
  <c r="D70" i="23"/>
  <c r="D58" i="21"/>
  <c r="D58" i="9" s="1"/>
  <c r="D58" i="23"/>
  <c r="D58" i="24" s="1"/>
  <c r="G49" i="21"/>
  <c r="G49" i="9" s="1"/>
  <c r="C54" i="1" s="1"/>
  <c r="G49" i="23"/>
  <c r="G49" i="24" s="1"/>
  <c r="C54" i="28" s="1"/>
  <c r="D47" i="21"/>
  <c r="D47" i="9" s="1"/>
  <c r="D47" i="23"/>
  <c r="D47" i="24" s="1"/>
  <c r="G40" i="21"/>
  <c r="G40" i="9" s="1"/>
  <c r="C45" i="1" s="1"/>
  <c r="G40" i="23"/>
  <c r="G40" i="24" s="1"/>
  <c r="C45" i="28" s="1"/>
  <c r="D36" i="21"/>
  <c r="D36" i="9" s="1"/>
  <c r="D36" i="23"/>
  <c r="D36" i="24" s="1"/>
  <c r="D29" i="21"/>
  <c r="D29" i="9" s="1"/>
  <c r="D29" i="23"/>
  <c r="D29" i="24" s="1"/>
  <c r="G25" i="21"/>
  <c r="G25" i="9" s="1"/>
  <c r="C30" i="1" s="1"/>
  <c r="G25" i="23"/>
  <c r="G25" i="24" s="1"/>
  <c r="C30" i="28" s="1"/>
  <c r="D24" i="24"/>
  <c r="G19" i="21"/>
  <c r="G19" i="9" s="1"/>
  <c r="C24" i="1" s="1"/>
  <c r="G19" i="23"/>
  <c r="G19" i="24" s="1"/>
  <c r="C24" i="28" s="1"/>
  <c r="D12" i="21"/>
  <c r="D12" i="9" s="1"/>
  <c r="D12" i="23"/>
  <c r="D12" i="24" s="1"/>
  <c r="G7" i="21"/>
  <c r="G7" i="9" s="1"/>
  <c r="C12" i="1" s="1"/>
  <c r="G7" i="23"/>
  <c r="G7" i="24" s="1"/>
  <c r="C12" i="28" s="1"/>
  <c r="C104" i="23"/>
  <c r="C104" i="24" s="1"/>
  <c r="C127" i="23"/>
  <c r="C127" i="24" s="1"/>
  <c r="G181" i="21"/>
  <c r="G181" i="9" s="1"/>
  <c r="C36" i="7" s="1"/>
  <c r="G197" i="23"/>
  <c r="G197" i="24" s="1"/>
  <c r="C36" i="25" s="1"/>
  <c r="D179" i="21"/>
  <c r="D179" i="9" s="1"/>
  <c r="D195" i="23"/>
  <c r="D195" i="24" s="1"/>
  <c r="E157" i="21"/>
  <c r="E157" i="9" s="1"/>
  <c r="E173" i="23"/>
  <c r="E142" i="23"/>
  <c r="E142" i="24" s="1"/>
  <c r="E143" i="24"/>
  <c r="E111" i="21"/>
  <c r="E111" i="9" s="1"/>
  <c r="E113" i="23"/>
  <c r="E113" i="24" s="1"/>
  <c r="C99" i="23"/>
  <c r="C99" i="24" s="1"/>
  <c r="C100" i="24"/>
  <c r="C92" i="21"/>
  <c r="C92" i="9" s="1"/>
  <c r="C94" i="23"/>
  <c r="C94" i="24" s="1"/>
  <c r="C76" i="21"/>
  <c r="C76" i="9" s="1"/>
  <c r="C77" i="23"/>
  <c r="C77" i="24" s="1"/>
  <c r="C94" i="21"/>
  <c r="C94" i="9" s="1"/>
  <c r="C96" i="23"/>
  <c r="C91" i="24"/>
  <c r="C86" i="24"/>
  <c r="C69" i="21"/>
  <c r="C69" i="9" s="1"/>
  <c r="C70" i="23"/>
  <c r="C58" i="21"/>
  <c r="C58" i="9" s="1"/>
  <c r="C58" i="23"/>
  <c r="C58" i="24" s="1"/>
  <c r="C24" i="24"/>
  <c r="F182" i="23"/>
  <c r="F182" i="24" s="1"/>
  <c r="C125" i="23"/>
  <c r="C98" i="21"/>
  <c r="C98" i="9" s="1"/>
  <c r="C190" i="21"/>
  <c r="C190" i="9" s="1"/>
  <c r="C206" i="23"/>
  <c r="C179" i="21"/>
  <c r="C179" i="9" s="1"/>
  <c r="C195" i="23"/>
  <c r="C195" i="24" s="1"/>
  <c r="D157" i="21"/>
  <c r="D157" i="9" s="1"/>
  <c r="D173" i="23"/>
  <c r="G146" i="21"/>
  <c r="G146" i="9" s="1"/>
  <c r="D22" i="3" s="1"/>
  <c r="G160" i="23"/>
  <c r="G109" i="21"/>
  <c r="G109" i="9" s="1"/>
  <c r="C36" i="2" s="1"/>
  <c r="G111" i="23"/>
  <c r="G111" i="24" s="1"/>
  <c r="C36" i="27" s="1"/>
  <c r="D107" i="21"/>
  <c r="D107" i="9" s="1"/>
  <c r="D109" i="23"/>
  <c r="F100" i="21"/>
  <c r="F100" i="9" s="1"/>
  <c r="F102" i="23"/>
  <c r="F102" i="24" s="1"/>
  <c r="E94" i="21"/>
  <c r="E94" i="9" s="1"/>
  <c r="E96" i="23"/>
  <c r="F90" i="21"/>
  <c r="F90" i="9" s="1"/>
  <c r="F92" i="23"/>
  <c r="F92" i="24" s="1"/>
  <c r="E91" i="24"/>
  <c r="F55" i="21"/>
  <c r="F55" i="9" s="1"/>
  <c r="F55" i="23"/>
  <c r="E47" i="21"/>
  <c r="E47" i="9" s="1"/>
  <c r="E47" i="23"/>
  <c r="E47" i="24" s="1"/>
  <c r="F39" i="24"/>
  <c r="E36" i="21"/>
  <c r="E36" i="9" s="1"/>
  <c r="E36" i="23"/>
  <c r="E36" i="24" s="1"/>
  <c r="F33" i="21"/>
  <c r="F33" i="9" s="1"/>
  <c r="F33" i="23"/>
  <c r="F33" i="24" s="1"/>
  <c r="E24" i="21"/>
  <c r="E24" i="9" s="1"/>
  <c r="E24" i="23"/>
  <c r="E24" i="18"/>
  <c r="E53" i="21"/>
  <c r="E53" i="9" s="1"/>
  <c r="D173" i="21"/>
  <c r="D173" i="9" s="1"/>
  <c r="F198" i="21"/>
  <c r="F198" i="9" s="1"/>
  <c r="F215" i="23"/>
  <c r="F193" i="21"/>
  <c r="F193" i="9" s="1"/>
  <c r="F209" i="23"/>
  <c r="E191" i="21"/>
  <c r="E191" i="9" s="1"/>
  <c r="E207" i="23"/>
  <c r="E207" i="24" s="1"/>
  <c r="F186" i="21"/>
  <c r="F186" i="9" s="1"/>
  <c r="F202" i="23"/>
  <c r="F202" i="24" s="1"/>
  <c r="E185" i="21"/>
  <c r="E185" i="9" s="1"/>
  <c r="E201" i="23"/>
  <c r="E201" i="24" s="1"/>
  <c r="F181" i="21"/>
  <c r="F181" i="9" s="1"/>
  <c r="F197" i="23"/>
  <c r="F197" i="24" s="1"/>
  <c r="E180" i="21"/>
  <c r="E180" i="9" s="1"/>
  <c r="E196" i="23"/>
  <c r="E196" i="24" s="1"/>
  <c r="F177" i="21"/>
  <c r="F177" i="9" s="1"/>
  <c r="F193" i="23"/>
  <c r="E174" i="21"/>
  <c r="E174" i="9" s="1"/>
  <c r="E190" i="23"/>
  <c r="E190" i="24" s="1"/>
  <c r="F170" i="21"/>
  <c r="F170" i="9" s="1"/>
  <c r="F186" i="23"/>
  <c r="F186" i="24" s="1"/>
  <c r="C162" i="21"/>
  <c r="C178" i="23"/>
  <c r="C148" i="23"/>
  <c r="C148" i="24" s="1"/>
  <c r="C149" i="24"/>
  <c r="F59" i="21"/>
  <c r="F59" i="9" s="1"/>
  <c r="C87" i="21"/>
  <c r="C87" i="9" s="1"/>
  <c r="D165" i="21"/>
  <c r="D165" i="9" s="1"/>
  <c r="E173" i="21"/>
  <c r="E173" i="9" s="1"/>
  <c r="G199" i="21"/>
  <c r="G199" i="9" s="1"/>
  <c r="C56" i="7" s="1"/>
  <c r="G216" i="23"/>
  <c r="G216" i="24" s="1"/>
  <c r="C57" i="25" s="1"/>
  <c r="G194" i="21"/>
  <c r="G194" i="9" s="1"/>
  <c r="C50" i="7" s="1"/>
  <c r="G210" i="23"/>
  <c r="G210" i="24" s="1"/>
  <c r="C50" i="25" s="1"/>
  <c r="D191" i="21"/>
  <c r="D191" i="9" s="1"/>
  <c r="D207" i="23"/>
  <c r="D207" i="24" s="1"/>
  <c r="G183" i="21"/>
  <c r="G183" i="9" s="1"/>
  <c r="C38" i="7" s="1"/>
  <c r="G199" i="23"/>
  <c r="D180" i="21"/>
  <c r="D180" i="9" s="1"/>
  <c r="D196" i="23"/>
  <c r="D196" i="24" s="1"/>
  <c r="D169" i="21"/>
  <c r="D169" i="9" s="1"/>
  <c r="D185" i="23"/>
  <c r="D185" i="24" s="1"/>
  <c r="F146" i="21"/>
  <c r="F146" i="9" s="1"/>
  <c r="F160" i="23"/>
  <c r="E150" i="24"/>
  <c r="F138" i="21"/>
  <c r="F138" i="9" s="1"/>
  <c r="F146" i="23"/>
  <c r="F139" i="23"/>
  <c r="F139" i="24" s="1"/>
  <c r="F140" i="24"/>
  <c r="F123" i="24"/>
  <c r="G91" i="21"/>
  <c r="G91" i="9" s="1"/>
  <c r="C18" i="2" s="1"/>
  <c r="G159" i="21"/>
  <c r="G159" i="9" s="1"/>
  <c r="C13" i="7" s="1"/>
  <c r="C191" i="21"/>
  <c r="C191" i="9" s="1"/>
  <c r="C207" i="23"/>
  <c r="C207" i="24" s="1"/>
  <c r="C180" i="21"/>
  <c r="C180" i="9" s="1"/>
  <c r="C196" i="23"/>
  <c r="C196" i="24" s="1"/>
  <c r="C169" i="21"/>
  <c r="C169" i="9" s="1"/>
  <c r="C185" i="23"/>
  <c r="C185" i="24" s="1"/>
  <c r="G144" i="21"/>
  <c r="G144" i="9" s="1"/>
  <c r="G152" i="23"/>
  <c r="G152" i="24" s="1"/>
  <c r="D142" i="21"/>
  <c r="D142" i="9" s="1"/>
  <c r="D150" i="23"/>
  <c r="D150" i="24" s="1"/>
  <c r="G138" i="23"/>
  <c r="G138" i="24" s="1"/>
  <c r="E15" i="26" s="1"/>
  <c r="G141" i="24"/>
  <c r="E16" i="26" s="1"/>
  <c r="G126" i="23"/>
  <c r="G126" i="24" s="1"/>
  <c r="F11" i="26" s="1"/>
  <c r="G129" i="24"/>
  <c r="F12" i="26" s="1"/>
  <c r="E100" i="21"/>
  <c r="E100" i="9" s="1"/>
  <c r="E102" i="23"/>
  <c r="E102" i="24" s="1"/>
  <c r="F96" i="21"/>
  <c r="F96" i="9" s="1"/>
  <c r="F98" i="23"/>
  <c r="F98" i="24" s="1"/>
  <c r="E90" i="21"/>
  <c r="E90" i="9" s="1"/>
  <c r="E92" i="23"/>
  <c r="E92" i="24" s="1"/>
  <c r="E74" i="21"/>
  <c r="E74" i="9" s="1"/>
  <c r="E75" i="23"/>
  <c r="E75" i="24" s="1"/>
  <c r="F71" i="21"/>
  <c r="F71" i="9" s="1"/>
  <c r="F72" i="23"/>
  <c r="F72" i="24" s="1"/>
  <c r="E65" i="21"/>
  <c r="E65" i="9" s="1"/>
  <c r="E66" i="23"/>
  <c r="E66" i="24" s="1"/>
  <c r="E43" i="21"/>
  <c r="E43" i="9" s="1"/>
  <c r="E43" i="23"/>
  <c r="E43" i="24" s="1"/>
  <c r="F30" i="21"/>
  <c r="F30" i="9" s="1"/>
  <c r="E27" i="21"/>
  <c r="E27" i="9" s="1"/>
  <c r="E27" i="23"/>
  <c r="E27" i="24" s="1"/>
  <c r="F25" i="21"/>
  <c r="F25" i="9" s="1"/>
  <c r="F25" i="23"/>
  <c r="F25" i="24" s="1"/>
  <c r="E15" i="21"/>
  <c r="E15" i="9" s="1"/>
  <c r="F13" i="21"/>
  <c r="F13" i="9" s="1"/>
  <c r="E10" i="21"/>
  <c r="E10" i="9" s="1"/>
  <c r="E10" i="23"/>
  <c r="E10" i="24" s="1"/>
  <c r="E6" i="24"/>
  <c r="E125" i="21"/>
  <c r="E131" i="23"/>
  <c r="E108" i="23"/>
  <c r="E108" i="24" s="1"/>
  <c r="E109" i="24"/>
  <c r="C173" i="21"/>
  <c r="C173" i="9" s="1"/>
  <c r="C189" i="23"/>
  <c r="C189" i="24" s="1"/>
  <c r="C168" i="21"/>
  <c r="C168" i="9" s="1"/>
  <c r="C184" i="23"/>
  <c r="G143" i="21"/>
  <c r="G143" i="9" s="1"/>
  <c r="G151" i="23"/>
  <c r="G151" i="24" s="1"/>
  <c r="D141" i="21"/>
  <c r="D141" i="9" s="1"/>
  <c r="D149" i="23"/>
  <c r="G138" i="21"/>
  <c r="G138" i="9" s="1"/>
  <c r="D18" i="3" s="1"/>
  <c r="G146" i="23"/>
  <c r="D135" i="21"/>
  <c r="D135" i="9" s="1"/>
  <c r="D143" i="23"/>
  <c r="G132" i="21"/>
  <c r="G132" i="9" s="1"/>
  <c r="D16" i="3" s="1"/>
  <c r="G140" i="23"/>
  <c r="D125" i="21"/>
  <c r="D124" i="21" s="1"/>
  <c r="D124" i="9" s="1"/>
  <c r="D131" i="23"/>
  <c r="G135" i="23"/>
  <c r="G123" i="24"/>
  <c r="F10" i="26" s="1"/>
  <c r="G114" i="23"/>
  <c r="G114" i="24" s="1"/>
  <c r="C39" i="27" s="1"/>
  <c r="G116" i="24"/>
  <c r="C41" i="27" s="1"/>
  <c r="E69" i="21"/>
  <c r="E69" i="9" s="1"/>
  <c r="E70" i="23"/>
  <c r="F65" i="21"/>
  <c r="F65" i="9" s="1"/>
  <c r="F66" i="23"/>
  <c r="F66" i="24" s="1"/>
  <c r="E58" i="21"/>
  <c r="E58" i="9" s="1"/>
  <c r="E58" i="23"/>
  <c r="E58" i="24" s="1"/>
  <c r="F39" i="21"/>
  <c r="F39" i="9" s="1"/>
  <c r="F113" i="21"/>
  <c r="F113" i="9" s="1"/>
  <c r="F158" i="21"/>
  <c r="F158" i="9" s="1"/>
  <c r="C135" i="21"/>
  <c r="C135" i="9" s="1"/>
  <c r="C143" i="23"/>
  <c r="C117" i="21"/>
  <c r="C117" i="9" s="1"/>
  <c r="C119" i="23"/>
  <c r="C107" i="21"/>
  <c r="C107" i="9" s="1"/>
  <c r="C109" i="23"/>
  <c r="D91" i="24"/>
  <c r="G86" i="21"/>
  <c r="G86" i="9" s="1"/>
  <c r="C13" i="2" s="1"/>
  <c r="G88" i="23"/>
  <c r="G88" i="24" s="1"/>
  <c r="C13" i="27" s="1"/>
  <c r="D84" i="21"/>
  <c r="D84" i="9" s="1"/>
  <c r="D86" i="23"/>
  <c r="G172" i="21"/>
  <c r="G172" i="9" s="1"/>
  <c r="C26" i="7" s="1"/>
  <c r="G188" i="23"/>
  <c r="F164" i="21"/>
  <c r="F164" i="9" s="1"/>
  <c r="F180" i="23"/>
  <c r="F180" i="24" s="1"/>
  <c r="E158" i="21"/>
  <c r="E158" i="9" s="1"/>
  <c r="E174" i="23"/>
  <c r="E174" i="24" s="1"/>
  <c r="E113" i="21"/>
  <c r="E113" i="9" s="1"/>
  <c r="E115" i="23"/>
  <c r="F109" i="21"/>
  <c r="F109" i="9" s="1"/>
  <c r="F111" i="23"/>
  <c r="F111" i="24" s="1"/>
  <c r="F48" i="21"/>
  <c r="F48" i="9" s="1"/>
  <c r="D114" i="21"/>
  <c r="D114" i="9" s="1"/>
  <c r="C125" i="21"/>
  <c r="C124" i="21" s="1"/>
  <c r="C124" i="9" s="1"/>
  <c r="C184" i="21"/>
  <c r="C184" i="9" s="1"/>
  <c r="C196" i="21"/>
  <c r="C196" i="9" s="1"/>
  <c r="G160" i="21"/>
  <c r="G160" i="9" s="1"/>
  <c r="C14" i="7" s="1"/>
  <c r="G176" i="23"/>
  <c r="G176" i="24" s="1"/>
  <c r="C14" i="25" s="1"/>
  <c r="D158" i="21"/>
  <c r="D158" i="9" s="1"/>
  <c r="D174" i="23"/>
  <c r="D174" i="24" s="1"/>
  <c r="G116" i="21"/>
  <c r="G116" i="9" s="1"/>
  <c r="D9" i="3" s="1"/>
  <c r="G118" i="23"/>
  <c r="D113" i="21"/>
  <c r="D113" i="9" s="1"/>
  <c r="D115" i="23"/>
  <c r="F86" i="21"/>
  <c r="F86" i="9" s="1"/>
  <c r="F88" i="23"/>
  <c r="F88" i="24" s="1"/>
  <c r="E55" i="21"/>
  <c r="E55" i="9" s="1"/>
  <c r="E55" i="23"/>
  <c r="F49" i="21"/>
  <c r="F49" i="9" s="1"/>
  <c r="F49" i="23"/>
  <c r="F49" i="24" s="1"/>
  <c r="F40" i="21"/>
  <c r="F40" i="9" s="1"/>
  <c r="F40" i="23"/>
  <c r="F40" i="24" s="1"/>
  <c r="E38" i="23"/>
  <c r="E39" i="24"/>
  <c r="D32" i="21"/>
  <c r="D32" i="9" s="1"/>
  <c r="G48" i="21"/>
  <c r="G48" i="9" s="1"/>
  <c r="C53" i="1" s="1"/>
  <c r="D63" i="21"/>
  <c r="D63" i="9" s="1"/>
  <c r="F66" i="21"/>
  <c r="F66" i="9" s="1"/>
  <c r="D72" i="21"/>
  <c r="D72" i="9" s="1"/>
  <c r="G75" i="21"/>
  <c r="G75" i="9" s="1"/>
  <c r="E21" i="1" s="1"/>
  <c r="D92" i="21"/>
  <c r="D92" i="9" s="1"/>
  <c r="C99" i="21"/>
  <c r="C99" i="9" s="1"/>
  <c r="C110" i="21"/>
  <c r="C110" i="9" s="1"/>
  <c r="F114" i="21"/>
  <c r="F114" i="9" s="1"/>
  <c r="G125" i="21"/>
  <c r="G124" i="21" s="1"/>
  <c r="G124" i="9" s="1"/>
  <c r="C13" i="3" s="1"/>
  <c r="C139" i="21"/>
  <c r="C139" i="9" s="1"/>
  <c r="E160" i="21"/>
  <c r="E160" i="9" s="1"/>
  <c r="G165" i="21"/>
  <c r="G165" i="9" s="1"/>
  <c r="C19" i="7" s="1"/>
  <c r="D174" i="21"/>
  <c r="D174" i="9" s="1"/>
  <c r="D184" i="21"/>
  <c r="D184" i="9" s="1"/>
  <c r="D196" i="21"/>
  <c r="D196" i="9" s="1"/>
  <c r="D15" i="21"/>
  <c r="D15" i="9" s="1"/>
  <c r="F199" i="21"/>
  <c r="F199" i="9" s="1"/>
  <c r="F216" i="23"/>
  <c r="F216" i="24" s="1"/>
  <c r="E198" i="21"/>
  <c r="E198" i="9" s="1"/>
  <c r="E215" i="23"/>
  <c r="F194" i="21"/>
  <c r="F194" i="9" s="1"/>
  <c r="F210" i="23"/>
  <c r="F210" i="24" s="1"/>
  <c r="E193" i="21"/>
  <c r="E193" i="9" s="1"/>
  <c r="E209" i="23"/>
  <c r="E186" i="21"/>
  <c r="E186" i="9" s="1"/>
  <c r="E202" i="23"/>
  <c r="E202" i="24" s="1"/>
  <c r="F183" i="21"/>
  <c r="F183" i="9" s="1"/>
  <c r="F199" i="23"/>
  <c r="E181" i="21"/>
  <c r="E181" i="9" s="1"/>
  <c r="E197" i="23"/>
  <c r="E197" i="24" s="1"/>
  <c r="E193" i="24"/>
  <c r="F172" i="21"/>
  <c r="F172" i="9" s="1"/>
  <c r="F188" i="23"/>
  <c r="E170" i="21"/>
  <c r="E170" i="9" s="1"/>
  <c r="E186" i="23"/>
  <c r="E186" i="24" s="1"/>
  <c r="C158" i="21"/>
  <c r="C158" i="9" s="1"/>
  <c r="C174" i="23"/>
  <c r="C174" i="24" s="1"/>
  <c r="C142" i="21"/>
  <c r="C142" i="9" s="1"/>
  <c r="C150" i="23"/>
  <c r="C150" i="24" s="1"/>
  <c r="C136" i="21"/>
  <c r="C136" i="9" s="1"/>
  <c r="C144" i="23"/>
  <c r="C144" i="24" s="1"/>
  <c r="C115" i="24"/>
  <c r="C108" i="21"/>
  <c r="C108" i="9" s="1"/>
  <c r="C110" i="23"/>
  <c r="C110" i="24" s="1"/>
  <c r="G99" i="23"/>
  <c r="G99" i="24" s="1"/>
  <c r="C24" i="27" s="1"/>
  <c r="G100" i="24"/>
  <c r="C25" i="27" s="1"/>
  <c r="D95" i="21"/>
  <c r="D95" i="9" s="1"/>
  <c r="D97" i="23"/>
  <c r="D97" i="24" s="1"/>
  <c r="G87" i="21"/>
  <c r="G87" i="9" s="1"/>
  <c r="C14" i="2" s="1"/>
  <c r="G89" i="23"/>
  <c r="G89" i="24" s="1"/>
  <c r="C14" i="27" s="1"/>
  <c r="D85" i="21"/>
  <c r="D85" i="9" s="1"/>
  <c r="D87" i="23"/>
  <c r="D87" i="24" s="1"/>
  <c r="G72" i="21"/>
  <c r="G72" i="9" s="1"/>
  <c r="E18" i="1" s="1"/>
  <c r="G73" i="23"/>
  <c r="G73" i="24" s="1"/>
  <c r="E18" i="28" s="1"/>
  <c r="G63" i="21"/>
  <c r="G63" i="9" s="1"/>
  <c r="E9" i="1" s="1"/>
  <c r="G64" i="23"/>
  <c r="D59" i="21"/>
  <c r="D59" i="9" s="1"/>
  <c r="D59" i="23"/>
  <c r="D59" i="24" s="1"/>
  <c r="D55" i="24"/>
  <c r="G52" i="21"/>
  <c r="G52" i="9" s="1"/>
  <c r="C57" i="1" s="1"/>
  <c r="G52" i="23"/>
  <c r="G52" i="24" s="1"/>
  <c r="C57" i="28" s="1"/>
  <c r="G46" i="24"/>
  <c r="C51" i="28" s="1"/>
  <c r="G41" i="21"/>
  <c r="G41" i="9" s="1"/>
  <c r="C46" i="1" s="1"/>
  <c r="G41" i="23"/>
  <c r="G41" i="24" s="1"/>
  <c r="C46" i="28" s="1"/>
  <c r="D39" i="21"/>
  <c r="D39" i="9" s="1"/>
  <c r="D39" i="23"/>
  <c r="G35" i="24"/>
  <c r="C40" i="28" s="1"/>
  <c r="D33" i="23"/>
  <c r="D33" i="24" s="1"/>
  <c r="G31" i="21"/>
  <c r="G31" i="9" s="1"/>
  <c r="C36" i="1" s="1"/>
  <c r="G31" i="23"/>
  <c r="G31" i="24" s="1"/>
  <c r="C36" i="28" s="1"/>
  <c r="D30" i="21"/>
  <c r="D30" i="9" s="1"/>
  <c r="D30" i="23"/>
  <c r="D30" i="24" s="1"/>
  <c r="G26" i="23"/>
  <c r="G26" i="24" s="1"/>
  <c r="C31" i="28" s="1"/>
  <c r="D21" i="23"/>
  <c r="D21" i="24" s="1"/>
  <c r="G17" i="23"/>
  <c r="G17" i="24" s="1"/>
  <c r="C22" i="28" s="1"/>
  <c r="G14" i="21"/>
  <c r="G14" i="9" s="1"/>
  <c r="C19" i="1" s="1"/>
  <c r="G14" i="23"/>
  <c r="G14" i="24" s="1"/>
  <c r="C19" i="28" s="1"/>
  <c r="D13" i="21"/>
  <c r="D13" i="9" s="1"/>
  <c r="D13" i="23"/>
  <c r="D13" i="24" s="1"/>
  <c r="G8" i="21"/>
  <c r="G5" i="21" s="1"/>
  <c r="G8" i="23"/>
  <c r="G8" i="24" s="1"/>
  <c r="C13" i="28" s="1"/>
  <c r="D6" i="21"/>
  <c r="D6" i="9" s="1"/>
  <c r="D6" i="23"/>
  <c r="D127" i="23"/>
  <c r="D127" i="24" s="1"/>
  <c r="C177" i="21"/>
  <c r="C177" i="9" s="1"/>
  <c r="E184" i="21"/>
  <c r="E184" i="9" s="1"/>
  <c r="D198" i="21"/>
  <c r="D198" i="9" s="1"/>
  <c r="D215" i="23"/>
  <c r="D193" i="21"/>
  <c r="D193" i="9" s="1"/>
  <c r="D209" i="23"/>
  <c r="G190" i="21"/>
  <c r="G190" i="9" s="1"/>
  <c r="C46" i="7" s="1"/>
  <c r="G206" i="23"/>
  <c r="D186" i="21"/>
  <c r="D186" i="9" s="1"/>
  <c r="D202" i="23"/>
  <c r="D202" i="24" s="1"/>
  <c r="G184" i="21"/>
  <c r="G184" i="9" s="1"/>
  <c r="C39" i="7" s="1"/>
  <c r="G200" i="23"/>
  <c r="G200" i="24" s="1"/>
  <c r="C39" i="25" s="1"/>
  <c r="D181" i="21"/>
  <c r="D181" i="9" s="1"/>
  <c r="D197" i="23"/>
  <c r="D197" i="24" s="1"/>
  <c r="G179" i="21"/>
  <c r="G179" i="9" s="1"/>
  <c r="C34" i="7" s="1"/>
  <c r="G195" i="23"/>
  <c r="G195" i="24" s="1"/>
  <c r="C34" i="25" s="1"/>
  <c r="D193" i="24"/>
  <c r="G173" i="21"/>
  <c r="G173" i="9" s="1"/>
  <c r="C27" i="7" s="1"/>
  <c r="G189" i="23"/>
  <c r="G189" i="24" s="1"/>
  <c r="C27" i="25" s="1"/>
  <c r="D170" i="21"/>
  <c r="D170" i="9" s="1"/>
  <c r="D186" i="23"/>
  <c r="D186" i="24" s="1"/>
  <c r="G168" i="21"/>
  <c r="G168" i="9" s="1"/>
  <c r="C22" i="7" s="1"/>
  <c r="G184" i="23"/>
  <c r="E164" i="21"/>
  <c r="E164" i="9" s="1"/>
  <c r="E180" i="23"/>
  <c r="E180" i="24" s="1"/>
  <c r="F160" i="21"/>
  <c r="F160" i="9" s="1"/>
  <c r="F176" i="23"/>
  <c r="F176" i="24" s="1"/>
  <c r="E159" i="21"/>
  <c r="E159" i="9" s="1"/>
  <c r="E175" i="23"/>
  <c r="E175" i="24" s="1"/>
  <c r="E146" i="21"/>
  <c r="E146" i="9" s="1"/>
  <c r="E160" i="23"/>
  <c r="E143" i="21"/>
  <c r="E143" i="9" s="1"/>
  <c r="E151" i="23"/>
  <c r="E151" i="24" s="1"/>
  <c r="F139" i="21"/>
  <c r="F139" i="9" s="1"/>
  <c r="F147" i="23"/>
  <c r="F147" i="24" s="1"/>
  <c r="E146" i="24"/>
  <c r="F141" i="24"/>
  <c r="E132" i="21"/>
  <c r="E132" i="9" s="1"/>
  <c r="E140" i="23"/>
  <c r="F126" i="23"/>
  <c r="F129" i="24"/>
  <c r="F117" i="23"/>
  <c r="F117" i="24" s="1"/>
  <c r="F118" i="24"/>
  <c r="E114" i="21"/>
  <c r="E114" i="9" s="1"/>
  <c r="E116" i="23"/>
  <c r="E116" i="24" s="1"/>
  <c r="C95" i="21"/>
  <c r="C95" i="9" s="1"/>
  <c r="C97" i="23"/>
  <c r="C97" i="24" s="1"/>
  <c r="C85" i="21"/>
  <c r="C85" i="9" s="1"/>
  <c r="C87" i="23"/>
  <c r="C87" i="24" s="1"/>
  <c r="C70" i="21"/>
  <c r="C70" i="9" s="1"/>
  <c r="C71" i="23"/>
  <c r="C71" i="24" s="1"/>
  <c r="C59" i="21"/>
  <c r="C59" i="9" s="1"/>
  <c r="C59" i="23"/>
  <c r="C59" i="24" s="1"/>
  <c r="C54" i="23"/>
  <c r="C54" i="24" s="1"/>
  <c r="C55" i="24"/>
  <c r="C48" i="21"/>
  <c r="C48" i="9" s="1"/>
  <c r="C48" i="23"/>
  <c r="C48" i="24" s="1"/>
  <c r="C39" i="21"/>
  <c r="C39" i="9" s="1"/>
  <c r="C39" i="23"/>
  <c r="C33" i="23"/>
  <c r="C33" i="24" s="1"/>
  <c r="C30" i="21"/>
  <c r="C30" i="9" s="1"/>
  <c r="C30" i="23"/>
  <c r="C30" i="24" s="1"/>
  <c r="C21" i="23"/>
  <c r="C21" i="24" s="1"/>
  <c r="C18" i="21"/>
  <c r="C18" i="9" s="1"/>
  <c r="C18" i="23"/>
  <c r="C18" i="24" s="1"/>
  <c r="C13" i="23"/>
  <c r="C13" i="24" s="1"/>
  <c r="E56" i="21"/>
  <c r="E56" i="9" s="1"/>
  <c r="E56" i="23"/>
  <c r="E56" i="24" s="1"/>
  <c r="F45" i="23"/>
  <c r="F45" i="24" s="1"/>
  <c r="F46" i="24"/>
  <c r="F34" i="23"/>
  <c r="F34" i="24" s="1"/>
  <c r="F35" i="24"/>
  <c r="F104" i="23"/>
  <c r="F104" i="24" s="1"/>
  <c r="G192" i="23"/>
  <c r="G192" i="24" s="1"/>
  <c r="C31" i="25" s="1"/>
  <c r="G193" i="24"/>
  <c r="C32" i="25" s="1"/>
  <c r="E177" i="23"/>
  <c r="E177" i="24" s="1"/>
  <c r="E178" i="24"/>
  <c r="E141" i="21"/>
  <c r="E141" i="9" s="1"/>
  <c r="E149" i="23"/>
  <c r="E149" i="24" s="1"/>
  <c r="F136" i="21"/>
  <c r="F136" i="9" s="1"/>
  <c r="F144" i="23"/>
  <c r="F144" i="24" s="1"/>
  <c r="E162" i="21"/>
  <c r="E162" i="9" s="1"/>
  <c r="G198" i="21"/>
  <c r="G198" i="9" s="1"/>
  <c r="C55" i="7" s="1"/>
  <c r="C198" i="21"/>
  <c r="C198" i="9" s="1"/>
  <c r="C215" i="23"/>
  <c r="C193" i="21"/>
  <c r="C193" i="9" s="1"/>
  <c r="C209" i="23"/>
  <c r="C181" i="21"/>
  <c r="C181" i="9" s="1"/>
  <c r="C197" i="23"/>
  <c r="C197" i="24" s="1"/>
  <c r="C192" i="23"/>
  <c r="C192" i="24" s="1"/>
  <c r="C193" i="24"/>
  <c r="C170" i="21"/>
  <c r="C170" i="9" s="1"/>
  <c r="C186" i="23"/>
  <c r="C186" i="24" s="1"/>
  <c r="G162" i="21"/>
  <c r="G162" i="9" s="1"/>
  <c r="C16" i="7" s="1"/>
  <c r="G178" i="23"/>
  <c r="D159" i="21"/>
  <c r="D159" i="9" s="1"/>
  <c r="D175" i="23"/>
  <c r="D175" i="24" s="1"/>
  <c r="G173" i="24"/>
  <c r="C11" i="25" s="1"/>
  <c r="D159" i="23"/>
  <c r="D159" i="24" s="1"/>
  <c r="D160" i="24"/>
  <c r="F22" i="26"/>
  <c r="C22" i="26"/>
  <c r="D143" i="21"/>
  <c r="D143" i="9" s="1"/>
  <c r="D151" i="23"/>
  <c r="D151" i="24" s="1"/>
  <c r="G148" i="23"/>
  <c r="G148" i="24" s="1"/>
  <c r="G149" i="24"/>
  <c r="D19" i="26" s="1"/>
  <c r="D145" i="23"/>
  <c r="D145" i="24" s="1"/>
  <c r="D146" i="24"/>
  <c r="G135" i="21"/>
  <c r="G135" i="9" s="1"/>
  <c r="D17" i="3" s="1"/>
  <c r="G143" i="23"/>
  <c r="D137" i="23"/>
  <c r="D139" i="23"/>
  <c r="D139" i="24" s="1"/>
  <c r="D140" i="24"/>
  <c r="G130" i="23"/>
  <c r="G130" i="24" s="1"/>
  <c r="C13" i="26" s="1"/>
  <c r="G131" i="24"/>
  <c r="E13" i="26" s="1"/>
  <c r="G117" i="21"/>
  <c r="G117" i="9" s="1"/>
  <c r="E9" i="3" s="1"/>
  <c r="G119" i="23"/>
  <c r="G107" i="21"/>
  <c r="G107" i="9" s="1"/>
  <c r="C34" i="2" s="1"/>
  <c r="G109" i="23"/>
  <c r="E101" i="21"/>
  <c r="E101" i="9" s="1"/>
  <c r="E103" i="23"/>
  <c r="E103" i="24" s="1"/>
  <c r="F98" i="21"/>
  <c r="F98" i="9" s="1"/>
  <c r="F100" i="23"/>
  <c r="E91" i="21"/>
  <c r="E91" i="9" s="1"/>
  <c r="E93" i="23"/>
  <c r="E93" i="24" s="1"/>
  <c r="F87" i="21"/>
  <c r="F87" i="9" s="1"/>
  <c r="F89" i="23"/>
  <c r="F89" i="24" s="1"/>
  <c r="E75" i="21"/>
  <c r="E75" i="9" s="1"/>
  <c r="E76" i="23"/>
  <c r="E76" i="24" s="1"/>
  <c r="F72" i="21"/>
  <c r="F72" i="9" s="1"/>
  <c r="F73" i="23"/>
  <c r="F73" i="24" s="1"/>
  <c r="E66" i="21"/>
  <c r="E66" i="9" s="1"/>
  <c r="E67" i="23"/>
  <c r="E67" i="24" s="1"/>
  <c r="F63" i="23"/>
  <c r="F64" i="24"/>
  <c r="F27" i="21"/>
  <c r="F27" i="9" s="1"/>
  <c r="F67" i="21"/>
  <c r="F67" i="9" s="1"/>
  <c r="D73" i="21"/>
  <c r="D73" i="9" s="1"/>
  <c r="E89" i="21"/>
  <c r="E89" i="9" s="1"/>
  <c r="D117" i="21"/>
  <c r="D117" i="9" s="1"/>
  <c r="F132" i="21"/>
  <c r="F132" i="9" s="1"/>
  <c r="C141" i="21"/>
  <c r="C141" i="9" s="1"/>
  <c r="C147" i="21"/>
  <c r="C147" i="9" s="1"/>
  <c r="D185" i="21"/>
  <c r="D185" i="9" s="1"/>
  <c r="E199" i="21"/>
  <c r="E199" i="9" s="1"/>
  <c r="E216" i="23"/>
  <c r="E216" i="24" s="1"/>
  <c r="F196" i="21"/>
  <c r="F196" i="9" s="1"/>
  <c r="F212" i="23"/>
  <c r="F212" i="24" s="1"/>
  <c r="F205" i="23"/>
  <c r="F205" i="24" s="1"/>
  <c r="F206" i="24"/>
  <c r="E187" i="21"/>
  <c r="E187" i="9" s="1"/>
  <c r="E203" i="23"/>
  <c r="E203" i="24" s="1"/>
  <c r="F184" i="21"/>
  <c r="F184" i="9" s="1"/>
  <c r="F200" i="23"/>
  <c r="F200" i="24" s="1"/>
  <c r="E199" i="24"/>
  <c r="E178" i="21"/>
  <c r="E178" i="9" s="1"/>
  <c r="E194" i="23"/>
  <c r="E194" i="24" s="1"/>
  <c r="F173" i="21"/>
  <c r="F173" i="9" s="1"/>
  <c r="F189" i="23"/>
  <c r="F189" i="24" s="1"/>
  <c r="E187" i="23"/>
  <c r="E187" i="24" s="1"/>
  <c r="E188" i="24"/>
  <c r="C159" i="21"/>
  <c r="C159" i="9" s="1"/>
  <c r="C175" i="23"/>
  <c r="C175" i="24" s="1"/>
  <c r="C159" i="23"/>
  <c r="C159" i="24" s="1"/>
  <c r="C160" i="24"/>
  <c r="C143" i="21"/>
  <c r="C143" i="9" s="1"/>
  <c r="C151" i="23"/>
  <c r="C151" i="24" s="1"/>
  <c r="C145" i="23"/>
  <c r="C145" i="24" s="1"/>
  <c r="C146" i="24"/>
  <c r="C137" i="23"/>
  <c r="C140" i="24"/>
  <c r="C114" i="21"/>
  <c r="C114" i="9" s="1"/>
  <c r="C116" i="23"/>
  <c r="C116" i="24" s="1"/>
  <c r="D101" i="21"/>
  <c r="D101" i="9" s="1"/>
  <c r="D103" i="23"/>
  <c r="D103" i="24" s="1"/>
  <c r="G94" i="21"/>
  <c r="G94" i="9" s="1"/>
  <c r="C21" i="2" s="1"/>
  <c r="G96" i="23"/>
  <c r="D91" i="21"/>
  <c r="D91" i="9" s="1"/>
  <c r="D93" i="23"/>
  <c r="D93" i="24" s="1"/>
  <c r="G90" i="23"/>
  <c r="G90" i="24" s="1"/>
  <c r="C15" i="27" s="1"/>
  <c r="G91" i="24"/>
  <c r="C16" i="27" s="1"/>
  <c r="G84" i="21"/>
  <c r="G84" i="9" s="1"/>
  <c r="C11" i="2" s="1"/>
  <c r="G86" i="23"/>
  <c r="D75" i="21"/>
  <c r="D75" i="9" s="1"/>
  <c r="D76" i="23"/>
  <c r="D76" i="24" s="1"/>
  <c r="G69" i="21"/>
  <c r="G69" i="9" s="1"/>
  <c r="E15" i="1" s="1"/>
  <c r="G70" i="23"/>
  <c r="D66" i="21"/>
  <c r="D66" i="9" s="1"/>
  <c r="D67" i="23"/>
  <c r="D67" i="24" s="1"/>
  <c r="G58" i="21"/>
  <c r="G58" i="9" s="1"/>
  <c r="C63" i="1" s="1"/>
  <c r="G58" i="23"/>
  <c r="G58" i="24" s="1"/>
  <c r="C63" i="28" s="1"/>
  <c r="D56" i="21"/>
  <c r="D56" i="9" s="1"/>
  <c r="D56" i="23"/>
  <c r="D56" i="24" s="1"/>
  <c r="G47" i="21"/>
  <c r="G47" i="9" s="1"/>
  <c r="C52" i="1" s="1"/>
  <c r="G47" i="23"/>
  <c r="G47" i="24" s="1"/>
  <c r="C52" i="28" s="1"/>
  <c r="D44" i="21"/>
  <c r="D44" i="9" s="1"/>
  <c r="D44" i="23"/>
  <c r="D44" i="24" s="1"/>
  <c r="G36" i="21"/>
  <c r="G36" i="9" s="1"/>
  <c r="C41" i="1" s="1"/>
  <c r="G36" i="23"/>
  <c r="G36" i="24" s="1"/>
  <c r="C41" i="28" s="1"/>
  <c r="G29" i="21"/>
  <c r="G29" i="9" s="1"/>
  <c r="C34" i="1" s="1"/>
  <c r="G29" i="23"/>
  <c r="G29" i="24" s="1"/>
  <c r="C34" i="28" s="1"/>
  <c r="D28" i="23"/>
  <c r="D28" i="24" s="1"/>
  <c r="G24" i="23"/>
  <c r="D19" i="23"/>
  <c r="D19" i="24" s="1"/>
  <c r="D16" i="21"/>
  <c r="D16" i="9" s="1"/>
  <c r="D16" i="23"/>
  <c r="D16" i="24" s="1"/>
  <c r="G15" i="23"/>
  <c r="G15" i="24" s="1"/>
  <c r="C20" i="28" s="1"/>
  <c r="G12" i="21"/>
  <c r="G12" i="9" s="1"/>
  <c r="C17" i="1" s="1"/>
  <c r="G12" i="23"/>
  <c r="G12" i="24" s="1"/>
  <c r="C17" i="28" s="1"/>
  <c r="D11" i="23"/>
  <c r="D11" i="24" s="1"/>
  <c r="B5" i="25"/>
  <c r="B5" i="27"/>
  <c r="B5" i="26"/>
  <c r="B4" i="28"/>
  <c r="B5" i="14"/>
  <c r="B5" i="13"/>
  <c r="B5" i="12"/>
  <c r="B4" i="11"/>
  <c r="B5" i="7"/>
  <c r="B5" i="3"/>
  <c r="B5" i="2"/>
  <c r="B4" i="1"/>
  <c r="F127" i="23"/>
  <c r="F127" i="24" s="1"/>
  <c r="G125" i="23"/>
  <c r="G104" i="23"/>
  <c r="G104" i="24" s="1"/>
  <c r="C29" i="27" s="1"/>
  <c r="G217" i="23"/>
  <c r="G217" i="24" s="1"/>
  <c r="C58" i="25" s="1"/>
  <c r="G215" i="24"/>
  <c r="C56" i="25" s="1"/>
  <c r="F114" i="23"/>
  <c r="F114" i="24" s="1"/>
  <c r="F115" i="24"/>
  <c r="G114" i="21"/>
  <c r="G114" i="9" s="1"/>
  <c r="C41" i="2" s="1"/>
  <c r="D139" i="21"/>
  <c r="D139" i="9" s="1"/>
  <c r="E99" i="21"/>
  <c r="E99" i="9" s="1"/>
  <c r="E73" i="21"/>
  <c r="E73" i="9" s="1"/>
  <c r="E84" i="21"/>
  <c r="E84" i="9" s="1"/>
  <c r="E117" i="21"/>
  <c r="E117" i="9" s="1"/>
  <c r="D147" i="21"/>
  <c r="D147" i="9" s="1"/>
  <c r="G177" i="21"/>
  <c r="G177" i="9" s="1"/>
  <c r="C32" i="7" s="1"/>
  <c r="C186" i="21"/>
  <c r="C186" i="9" s="1"/>
  <c r="D199" i="21"/>
  <c r="D199" i="9" s="1"/>
  <c r="D216" i="23"/>
  <c r="D216" i="24" s="1"/>
  <c r="D194" i="21"/>
  <c r="D194" i="9" s="1"/>
  <c r="D210" i="23"/>
  <c r="D210" i="24" s="1"/>
  <c r="G191" i="21"/>
  <c r="G191" i="9" s="1"/>
  <c r="C47" i="7" s="1"/>
  <c r="G207" i="23"/>
  <c r="G207" i="24" s="1"/>
  <c r="C47" i="25" s="1"/>
  <c r="D187" i="21"/>
  <c r="D187" i="9" s="1"/>
  <c r="D203" i="23"/>
  <c r="D203" i="24" s="1"/>
  <c r="G185" i="21"/>
  <c r="G185" i="9" s="1"/>
  <c r="C40" i="7" s="1"/>
  <c r="G201" i="23"/>
  <c r="G201" i="24" s="1"/>
  <c r="C40" i="25" s="1"/>
  <c r="D183" i="21"/>
  <c r="D183" i="9" s="1"/>
  <c r="D199" i="23"/>
  <c r="D178" i="21"/>
  <c r="D178" i="9" s="1"/>
  <c r="D194" i="23"/>
  <c r="D194" i="24" s="1"/>
  <c r="G174" i="21"/>
  <c r="G174" i="9" s="1"/>
  <c r="C28" i="7" s="1"/>
  <c r="G190" i="23"/>
  <c r="G190" i="24" s="1"/>
  <c r="C28" i="25" s="1"/>
  <c r="D172" i="21"/>
  <c r="D172" i="9" s="1"/>
  <c r="D188" i="23"/>
  <c r="G169" i="21"/>
  <c r="G169" i="9" s="1"/>
  <c r="C23" i="7" s="1"/>
  <c r="G185" i="23"/>
  <c r="G185" i="24" s="1"/>
  <c r="C23" i="25" s="1"/>
  <c r="E165" i="21"/>
  <c r="E165" i="9" s="1"/>
  <c r="E181" i="23"/>
  <c r="E181" i="24" s="1"/>
  <c r="F162" i="21"/>
  <c r="F162" i="9" s="1"/>
  <c r="F178" i="23"/>
  <c r="F172" i="23"/>
  <c r="F173" i="24"/>
  <c r="E147" i="21"/>
  <c r="E147" i="9" s="1"/>
  <c r="E161" i="23"/>
  <c r="E161" i="24" s="1"/>
  <c r="F148" i="23"/>
  <c r="F148" i="24" s="1"/>
  <c r="F149" i="24"/>
  <c r="E139" i="21"/>
  <c r="E139" i="9" s="1"/>
  <c r="E147" i="23"/>
  <c r="E147" i="24" s="1"/>
  <c r="F135" i="21"/>
  <c r="F135" i="9" s="1"/>
  <c r="F143" i="23"/>
  <c r="E133" i="21"/>
  <c r="E133" i="9" s="1"/>
  <c r="E141" i="23"/>
  <c r="F125" i="21"/>
  <c r="F125" i="9" s="1"/>
  <c r="F131" i="23"/>
  <c r="E126" i="23"/>
  <c r="E129" i="24"/>
  <c r="E116" i="21"/>
  <c r="E116" i="9" s="1"/>
  <c r="E118" i="23"/>
  <c r="F111" i="21"/>
  <c r="F111" i="9" s="1"/>
  <c r="F113" i="23"/>
  <c r="F113" i="24" s="1"/>
  <c r="F109" i="24"/>
  <c r="E104" i="21"/>
  <c r="E104" i="9" s="1"/>
  <c r="E106" i="23"/>
  <c r="C96" i="21"/>
  <c r="C96" i="9" s="1"/>
  <c r="C98" i="23"/>
  <c r="C98" i="24" s="1"/>
  <c r="C86" i="21"/>
  <c r="C86" i="9" s="1"/>
  <c r="C88" i="23"/>
  <c r="C88" i="24" s="1"/>
  <c r="C71" i="21"/>
  <c r="C71" i="9" s="1"/>
  <c r="C72" i="23"/>
  <c r="C72" i="24" s="1"/>
  <c r="C49" i="21"/>
  <c r="C49" i="9" s="1"/>
  <c r="C49" i="23"/>
  <c r="C49" i="24" s="1"/>
  <c r="C40" i="21"/>
  <c r="C40" i="9" s="1"/>
  <c r="C40" i="23"/>
  <c r="C40" i="24" s="1"/>
  <c r="C28" i="23"/>
  <c r="C28" i="24" s="1"/>
  <c r="C25" i="21"/>
  <c r="C25" i="9" s="1"/>
  <c r="C25" i="23"/>
  <c r="C25" i="24" s="1"/>
  <c r="C19" i="21"/>
  <c r="C19" i="9" s="1"/>
  <c r="C19" i="23"/>
  <c r="C19" i="24" s="1"/>
  <c r="C11" i="23"/>
  <c r="C11" i="24" s="1"/>
  <c r="B6" i="27"/>
  <c r="B5" i="28"/>
  <c r="B6" i="25"/>
  <c r="B6" i="26"/>
  <c r="G127" i="23"/>
  <c r="G127" i="24" s="1"/>
  <c r="C12" i="26" s="1"/>
  <c r="D116" i="21"/>
  <c r="D116" i="9" s="1"/>
  <c r="D118" i="23"/>
  <c r="G108" i="21"/>
  <c r="G108" i="9" s="1"/>
  <c r="C35" i="2" s="1"/>
  <c r="G110" i="23"/>
  <c r="G110" i="24" s="1"/>
  <c r="C35" i="27" s="1"/>
  <c r="D104" i="21"/>
  <c r="D104" i="9" s="1"/>
  <c r="D106" i="23"/>
  <c r="F99" i="21"/>
  <c r="F99" i="9" s="1"/>
  <c r="F101" i="23"/>
  <c r="F101" i="24" s="1"/>
  <c r="E99" i="23"/>
  <c r="E99" i="24" s="1"/>
  <c r="E100" i="24"/>
  <c r="F95" i="23"/>
  <c r="F96" i="24"/>
  <c r="E92" i="21"/>
  <c r="E92" i="9" s="1"/>
  <c r="E94" i="23"/>
  <c r="E94" i="24" s="1"/>
  <c r="F90" i="23"/>
  <c r="F90" i="24" s="1"/>
  <c r="F91" i="24"/>
  <c r="F85" i="23"/>
  <c r="F85" i="24" s="1"/>
  <c r="F86" i="24"/>
  <c r="E76" i="21"/>
  <c r="E76" i="9" s="1"/>
  <c r="E77" i="23"/>
  <c r="E77" i="24" s="1"/>
  <c r="F73" i="21"/>
  <c r="F73" i="9" s="1"/>
  <c r="F74" i="23"/>
  <c r="F74" i="24" s="1"/>
  <c r="F69" i="23"/>
  <c r="F69" i="24" s="1"/>
  <c r="F70" i="24"/>
  <c r="E67" i="21"/>
  <c r="E67" i="9" s="1"/>
  <c r="E68" i="23"/>
  <c r="E68" i="24" s="1"/>
  <c r="E64" i="24"/>
  <c r="E57" i="21"/>
  <c r="E57" i="9" s="1"/>
  <c r="E57" i="23"/>
  <c r="E57" i="24" s="1"/>
  <c r="F53" i="21"/>
  <c r="F53" i="9" s="1"/>
  <c r="F53" i="23"/>
  <c r="F53" i="24" s="1"/>
  <c r="E46" i="21"/>
  <c r="E46" i="9" s="1"/>
  <c r="E46" i="23"/>
  <c r="F42" i="21"/>
  <c r="F42" i="9" s="1"/>
  <c r="F42" i="23"/>
  <c r="F42" i="24" s="1"/>
  <c r="E35" i="21"/>
  <c r="E35" i="9" s="1"/>
  <c r="E35" i="23"/>
  <c r="F32" i="21"/>
  <c r="F32" i="9" s="1"/>
  <c r="F32" i="23"/>
  <c r="F32" i="24" s="1"/>
  <c r="E26" i="23"/>
  <c r="E26" i="24" s="1"/>
  <c r="F24" i="23"/>
  <c r="E22" i="21"/>
  <c r="E22" i="9" s="1"/>
  <c r="E22" i="23"/>
  <c r="E22" i="24" s="1"/>
  <c r="F20" i="21"/>
  <c r="F20" i="9" s="1"/>
  <c r="F20" i="23"/>
  <c r="F20" i="24" s="1"/>
  <c r="E17" i="23"/>
  <c r="E17" i="24" s="1"/>
  <c r="F15" i="23"/>
  <c r="F15" i="24" s="1"/>
  <c r="F9" i="21"/>
  <c r="F9" i="9" s="1"/>
  <c r="F9" i="23"/>
  <c r="F9" i="24" s="1"/>
  <c r="B3" i="25"/>
  <c r="B3" i="27"/>
  <c r="B3" i="26"/>
  <c r="C6" i="21"/>
  <c r="C6" i="9" s="1"/>
  <c r="C6" i="23"/>
  <c r="C6" i="24" s="1"/>
  <c r="D24" i="21"/>
  <c r="D24" i="9" s="1"/>
  <c r="E17" i="21"/>
  <c r="E17" i="9" s="1"/>
  <c r="C13" i="21"/>
  <c r="C13" i="9" s="1"/>
  <c r="G30" i="21"/>
  <c r="G30" i="9" s="1"/>
  <c r="C35" i="1" s="1"/>
  <c r="E28" i="21"/>
  <c r="E28" i="9" s="1"/>
  <c r="F26" i="21"/>
  <c r="F26" i="9" s="1"/>
  <c r="C24" i="21"/>
  <c r="C24" i="9" s="1"/>
  <c r="D17" i="21"/>
  <c r="D17" i="9" s="1"/>
  <c r="G13" i="21"/>
  <c r="G13" i="9" s="1"/>
  <c r="C18" i="1" s="1"/>
  <c r="E11" i="21"/>
  <c r="E11" i="9" s="1"/>
  <c r="E33" i="21"/>
  <c r="E33" i="9" s="1"/>
  <c r="D28" i="21"/>
  <c r="D28" i="9" s="1"/>
  <c r="G24" i="21"/>
  <c r="G23" i="21" s="1"/>
  <c r="G23" i="9" s="1"/>
  <c r="C28" i="1" s="1"/>
  <c r="E21" i="21"/>
  <c r="E21" i="9" s="1"/>
  <c r="F19" i="21"/>
  <c r="F19" i="9" s="1"/>
  <c r="C17" i="21"/>
  <c r="C17" i="9" s="1"/>
  <c r="D11" i="21"/>
  <c r="D11" i="9" s="1"/>
  <c r="G125" i="9"/>
  <c r="E13" i="3" s="1"/>
  <c r="G123" i="9"/>
  <c r="E12" i="3" s="1"/>
  <c r="D125" i="9"/>
  <c r="E124" i="21"/>
  <c r="E124" i="9" s="1"/>
  <c r="E125" i="9"/>
  <c r="C125" i="9"/>
  <c r="D20" i="3"/>
  <c r="C20" i="3"/>
  <c r="G35" i="9"/>
  <c r="C40" i="1" s="1"/>
  <c r="F122" i="21"/>
  <c r="F122" i="9" s="1"/>
  <c r="F123" i="9"/>
  <c r="D21" i="3"/>
  <c r="C21" i="3"/>
  <c r="E123" i="9"/>
  <c r="C131" i="21"/>
  <c r="C131" i="9" s="1"/>
  <c r="C171" i="21"/>
  <c r="C171" i="9" s="1"/>
  <c r="E137" i="21"/>
  <c r="E137" i="9" s="1"/>
  <c r="C140" i="21"/>
  <c r="C140" i="9" s="1"/>
  <c r="F192" i="21"/>
  <c r="F192" i="9" s="1"/>
  <c r="D121" i="21"/>
  <c r="G192" i="21"/>
  <c r="G192" i="9" s="1"/>
  <c r="C48" i="7" s="1"/>
  <c r="D134" i="21"/>
  <c r="D134" i="9" s="1"/>
  <c r="D189" i="21"/>
  <c r="D189" i="9" s="1"/>
  <c r="D54" i="21"/>
  <c r="D54" i="9" s="1"/>
  <c r="C34" i="21"/>
  <c r="C34" i="9" s="1"/>
  <c r="G45" i="21"/>
  <c r="G45" i="9" s="1"/>
  <c r="C50" i="1" s="1"/>
  <c r="G200" i="21"/>
  <c r="G200" i="9" s="1"/>
  <c r="C57" i="7" s="1"/>
  <c r="D145" i="21"/>
  <c r="D145" i="9" s="1"/>
  <c r="E189" i="21"/>
  <c r="E189" i="9" s="1"/>
  <c r="C200" i="21"/>
  <c r="C200" i="9" s="1"/>
  <c r="D140" i="21"/>
  <c r="D140" i="9" s="1"/>
  <c r="C121" i="21"/>
  <c r="F121" i="21"/>
  <c r="F145" i="21"/>
  <c r="F145" i="9" s="1"/>
  <c r="D38" i="21"/>
  <c r="D38" i="9" s="1"/>
  <c r="F45" i="21"/>
  <c r="F45" i="9" s="1"/>
  <c r="E97" i="21"/>
  <c r="E97" i="9" s="1"/>
  <c r="C102" i="21"/>
  <c r="C102" i="9" s="1"/>
  <c r="F102" i="21"/>
  <c r="F102" i="9" s="1"/>
  <c r="F140" i="21"/>
  <c r="F140" i="9" s="1"/>
  <c r="C145" i="21"/>
  <c r="C145" i="9" s="1"/>
  <c r="C115" i="21"/>
  <c r="C115" i="9" s="1"/>
  <c r="C54" i="21"/>
  <c r="C54" i="9" s="1"/>
  <c r="D68" i="21"/>
  <c r="D68" i="9" s="1"/>
  <c r="F130" i="21"/>
  <c r="F130" i="9" s="1"/>
  <c r="C130" i="21"/>
  <c r="C130" i="9" s="1"/>
  <c r="F137" i="21"/>
  <c r="F137" i="9" s="1"/>
  <c r="F189" i="21"/>
  <c r="F189" i="9" s="1"/>
  <c r="C62" i="21"/>
  <c r="C62" i="9" s="1"/>
  <c r="E166" i="21"/>
  <c r="E54" i="21"/>
  <c r="E54" i="9" s="1"/>
  <c r="E112" i="21"/>
  <c r="E112" i="9" s="1"/>
  <c r="D182" i="21"/>
  <c r="F200" i="21"/>
  <c r="F200" i="9" s="1"/>
  <c r="E34" i="21"/>
  <c r="E34" i="9" s="1"/>
  <c r="C38" i="21"/>
  <c r="F38" i="21"/>
  <c r="F38" i="9" s="1"/>
  <c r="D45" i="21"/>
  <c r="D45" i="9" s="1"/>
  <c r="G156" i="21"/>
  <c r="G156" i="9" s="1"/>
  <c r="C10" i="7" s="1"/>
  <c r="D166" i="21"/>
  <c r="E171" i="21"/>
  <c r="E171" i="9" s="1"/>
  <c r="C45" i="21"/>
  <c r="C45" i="9" s="1"/>
  <c r="E129" i="21"/>
  <c r="C137" i="21"/>
  <c r="C137" i="9" s="1"/>
  <c r="G145" i="21"/>
  <c r="G145" i="9" s="1"/>
  <c r="C22" i="3" s="1"/>
  <c r="D106" i="21"/>
  <c r="E121" i="21"/>
  <c r="F156" i="21"/>
  <c r="F156" i="9" s="1"/>
  <c r="E106" i="21"/>
  <c r="D156" i="21"/>
  <c r="D156" i="9" s="1"/>
  <c r="D161" i="21"/>
  <c r="D161" i="9" s="1"/>
  <c r="G166" i="21"/>
  <c r="G166" i="9" s="1"/>
  <c r="C20" i="7" s="1"/>
  <c r="D176" i="21"/>
  <c r="D176" i="9" s="1"/>
  <c r="G176" i="21"/>
  <c r="G176" i="9" s="1"/>
  <c r="C31" i="7" s="1"/>
  <c r="G182" i="21"/>
  <c r="G182" i="9" s="1"/>
  <c r="C37" i="7" s="1"/>
  <c r="C88" i="21"/>
  <c r="C88" i="9" s="1"/>
  <c r="F88" i="21"/>
  <c r="F88" i="9" s="1"/>
  <c r="D129" i="21"/>
  <c r="G130" i="21"/>
  <c r="G130" i="9" s="1"/>
  <c r="E15" i="3" s="1"/>
  <c r="C134" i="21"/>
  <c r="C134" i="9" s="1"/>
  <c r="E38" i="21"/>
  <c r="E38" i="9" s="1"/>
  <c r="G54" i="21"/>
  <c r="G54" i="9" s="1"/>
  <c r="C59" i="1" s="1"/>
  <c r="E62" i="21"/>
  <c r="E62" i="9" s="1"/>
  <c r="E93" i="21"/>
  <c r="E93" i="9" s="1"/>
  <c r="E102" i="21"/>
  <c r="E102" i="9" s="1"/>
  <c r="D112" i="21"/>
  <c r="D112" i="9" s="1"/>
  <c r="D122" i="21"/>
  <c r="D122" i="9" s="1"/>
  <c r="C129" i="21"/>
  <c r="G129" i="21"/>
  <c r="E140" i="21"/>
  <c r="E140" i="9" s="1"/>
  <c r="C156" i="21"/>
  <c r="C156" i="9" s="1"/>
  <c r="F161" i="21"/>
  <c r="F161" i="9" s="1"/>
  <c r="F166" i="21"/>
  <c r="F166" i="9" s="1"/>
  <c r="E176" i="21"/>
  <c r="E176" i="9" s="1"/>
  <c r="F176" i="21"/>
  <c r="F176" i="9" s="1"/>
  <c r="C182" i="21"/>
  <c r="C182" i="9" s="1"/>
  <c r="F182" i="21"/>
  <c r="F182" i="9" s="1"/>
  <c r="C192" i="21"/>
  <c r="C192" i="9" s="1"/>
  <c r="D200" i="21"/>
  <c r="D200" i="9" s="1"/>
  <c r="E182" i="21"/>
  <c r="D34" i="21"/>
  <c r="D34" i="9" s="1"/>
  <c r="F62" i="21"/>
  <c r="F62" i="9" s="1"/>
  <c r="E134" i="21"/>
  <c r="E134" i="9" s="1"/>
  <c r="C189" i="21"/>
  <c r="C189" i="9" s="1"/>
  <c r="E200" i="21"/>
  <c r="E200" i="9" s="1"/>
  <c r="E88" i="21"/>
  <c r="E88" i="9" s="1"/>
  <c r="G38" i="21"/>
  <c r="G38" i="9" s="1"/>
  <c r="C43" i="1" s="1"/>
  <c r="G62" i="21"/>
  <c r="G62" i="9" s="1"/>
  <c r="E8" i="1" s="1"/>
  <c r="C68" i="21"/>
  <c r="C68" i="9" s="1"/>
  <c r="D83" i="21"/>
  <c r="D83" i="9" s="1"/>
  <c r="G83" i="21"/>
  <c r="G83" i="9" s="1"/>
  <c r="C10" i="2" s="1"/>
  <c r="D93" i="21"/>
  <c r="D93" i="9" s="1"/>
  <c r="G93" i="21"/>
  <c r="G93" i="9" s="1"/>
  <c r="C20" i="2" s="1"/>
  <c r="G97" i="21"/>
  <c r="G97" i="9" s="1"/>
  <c r="C24" i="2" s="1"/>
  <c r="G102" i="21"/>
  <c r="G102" i="9" s="1"/>
  <c r="C29" i="2" s="1"/>
  <c r="C112" i="21"/>
  <c r="C112" i="9" s="1"/>
  <c r="F124" i="21"/>
  <c r="F124" i="9" s="1"/>
  <c r="G140" i="21"/>
  <c r="G140" i="9" s="1"/>
  <c r="E192" i="21"/>
  <c r="F131" i="21"/>
  <c r="F131" i="9" s="1"/>
  <c r="E23" i="21"/>
  <c r="E23" i="9" s="1"/>
  <c r="F34" i="21"/>
  <c r="F34" i="9" s="1"/>
  <c r="D88" i="21"/>
  <c r="D88" i="9" s="1"/>
  <c r="G88" i="21"/>
  <c r="G88" i="9" s="1"/>
  <c r="C15" i="2" s="1"/>
  <c r="E130" i="21"/>
  <c r="E130" i="9" s="1"/>
  <c r="G134" i="21"/>
  <c r="G134" i="9" s="1"/>
  <c r="D137" i="21"/>
  <c r="D137" i="9" s="1"/>
  <c r="G137" i="21"/>
  <c r="G137" i="9" s="1"/>
  <c r="D115" i="21"/>
  <c r="D115" i="9" s="1"/>
  <c r="F129" i="21"/>
  <c r="F129" i="9" s="1"/>
  <c r="D131" i="21"/>
  <c r="D131" i="9" s="1"/>
  <c r="G121" i="21"/>
  <c r="E131" i="21"/>
  <c r="E131" i="9" s="1"/>
  <c r="F115" i="21"/>
  <c r="F115" i="9" s="1"/>
  <c r="C122" i="21"/>
  <c r="C122" i="9" s="1"/>
  <c r="D130" i="21"/>
  <c r="D130" i="9" s="1"/>
  <c r="G131" i="21"/>
  <c r="G131" i="9" s="1"/>
  <c r="G33" i="18"/>
  <c r="G33" i="20" s="1"/>
  <c r="C38" i="11" s="1"/>
  <c r="F33" i="18"/>
  <c r="F33" i="20" s="1"/>
  <c r="E33" i="18"/>
  <c r="E33" i="20" s="1"/>
  <c r="D33" i="18"/>
  <c r="D33" i="20" s="1"/>
  <c r="C33" i="18"/>
  <c r="C33" i="20" s="1"/>
  <c r="G30" i="18"/>
  <c r="G30" i="20" s="1"/>
  <c r="C35" i="11" s="1"/>
  <c r="F30" i="18"/>
  <c r="F30" i="20" s="1"/>
  <c r="E30" i="18"/>
  <c r="E30" i="20" s="1"/>
  <c r="D30" i="18"/>
  <c r="D30" i="20" s="1"/>
  <c r="C30" i="18"/>
  <c r="C30" i="20" s="1"/>
  <c r="G28" i="18"/>
  <c r="G28" i="20" s="1"/>
  <c r="C33" i="11" s="1"/>
  <c r="F28" i="18"/>
  <c r="F28" i="20" s="1"/>
  <c r="E28" i="18"/>
  <c r="E28" i="20" s="1"/>
  <c r="D28" i="18"/>
  <c r="D28" i="20" s="1"/>
  <c r="C28" i="18"/>
  <c r="C28" i="20" s="1"/>
  <c r="G26" i="18"/>
  <c r="G26" i="20" s="1"/>
  <c r="C31" i="11" s="1"/>
  <c r="F26" i="18"/>
  <c r="F26" i="20" s="1"/>
  <c r="E26" i="18"/>
  <c r="E26" i="20" s="1"/>
  <c r="D26" i="18"/>
  <c r="D26" i="20" s="1"/>
  <c r="C26" i="18"/>
  <c r="C26" i="20" s="1"/>
  <c r="G24" i="18"/>
  <c r="G24" i="20" s="1"/>
  <c r="C29" i="11" s="1"/>
  <c r="F24" i="18"/>
  <c r="F24" i="20" s="1"/>
  <c r="E24" i="20"/>
  <c r="D24" i="18"/>
  <c r="D24" i="20" s="1"/>
  <c r="C24" i="18"/>
  <c r="C24" i="20" s="1"/>
  <c r="G21" i="18"/>
  <c r="G21" i="20" s="1"/>
  <c r="C26" i="11" s="1"/>
  <c r="F21" i="18"/>
  <c r="F21" i="20" s="1"/>
  <c r="E21" i="18"/>
  <c r="E21" i="20" s="1"/>
  <c r="D21" i="18"/>
  <c r="D21" i="20" s="1"/>
  <c r="C21" i="18"/>
  <c r="C21" i="20" s="1"/>
  <c r="G19" i="18"/>
  <c r="G19" i="20" s="1"/>
  <c r="C24" i="11" s="1"/>
  <c r="F19" i="18"/>
  <c r="F19" i="20" s="1"/>
  <c r="E19" i="18"/>
  <c r="E19" i="20" s="1"/>
  <c r="D19" i="18"/>
  <c r="D19" i="20" s="1"/>
  <c r="C19" i="18"/>
  <c r="C19" i="20" s="1"/>
  <c r="G17" i="18"/>
  <c r="G17" i="20" s="1"/>
  <c r="C22" i="11" s="1"/>
  <c r="F17" i="18"/>
  <c r="F17" i="20" s="1"/>
  <c r="E17" i="18"/>
  <c r="E17" i="20" s="1"/>
  <c r="D17" i="18"/>
  <c r="D17" i="20" s="1"/>
  <c r="C17" i="18"/>
  <c r="C17" i="20" s="1"/>
  <c r="G15" i="18"/>
  <c r="G15" i="20" s="1"/>
  <c r="C20" i="11" s="1"/>
  <c r="F15" i="18"/>
  <c r="F15" i="20" s="1"/>
  <c r="E15" i="18"/>
  <c r="E15" i="20" s="1"/>
  <c r="D15" i="18"/>
  <c r="D15" i="20" s="1"/>
  <c r="C15" i="18"/>
  <c r="C15" i="20" s="1"/>
  <c r="G13" i="18"/>
  <c r="G13" i="20" s="1"/>
  <c r="C18" i="11" s="1"/>
  <c r="F13" i="18"/>
  <c r="F13" i="20" s="1"/>
  <c r="E13" i="18"/>
  <c r="E13" i="20" s="1"/>
  <c r="D13" i="18"/>
  <c r="D13" i="20" s="1"/>
  <c r="C13" i="18"/>
  <c r="C13" i="20" s="1"/>
  <c r="G11" i="18"/>
  <c r="G11" i="20" s="1"/>
  <c r="C16" i="11" s="1"/>
  <c r="F11" i="18"/>
  <c r="F11" i="20" s="1"/>
  <c r="E11" i="18"/>
  <c r="E11" i="20" s="1"/>
  <c r="D11" i="18"/>
  <c r="D11" i="20" s="1"/>
  <c r="C11" i="18"/>
  <c r="C11" i="20" s="1"/>
  <c r="G215" i="18"/>
  <c r="G215" i="20" s="1"/>
  <c r="F215" i="18"/>
  <c r="F215" i="20" s="1"/>
  <c r="E215" i="18"/>
  <c r="E215" i="20" s="1"/>
  <c r="D215" i="18"/>
  <c r="D215" i="20" s="1"/>
  <c r="C215" i="18"/>
  <c r="C215" i="20" s="1"/>
  <c r="G212" i="18"/>
  <c r="G212" i="20" s="1"/>
  <c r="C56" i="14" s="1"/>
  <c r="F212" i="18"/>
  <c r="F212" i="20" s="1"/>
  <c r="E212" i="18"/>
  <c r="E212" i="20" s="1"/>
  <c r="D212" i="18"/>
  <c r="D212" i="20" s="1"/>
  <c r="C212" i="18"/>
  <c r="C212" i="20" s="1"/>
  <c r="G211" i="18"/>
  <c r="G211" i="20" s="1"/>
  <c r="C55" i="14" s="1"/>
  <c r="F211" i="18"/>
  <c r="F211" i="20" s="1"/>
  <c r="E211" i="18"/>
  <c r="E211" i="20" s="1"/>
  <c r="D211" i="18"/>
  <c r="D211" i="20" s="1"/>
  <c r="C211" i="18"/>
  <c r="C211" i="20" s="1"/>
  <c r="G209" i="18"/>
  <c r="G209" i="20" s="1"/>
  <c r="C53" i="14" s="1"/>
  <c r="F209" i="18"/>
  <c r="F209" i="20" s="1"/>
  <c r="E209" i="18"/>
  <c r="E209" i="20" s="1"/>
  <c r="D209" i="18"/>
  <c r="D209" i="20" s="1"/>
  <c r="C209" i="18"/>
  <c r="C209" i="20" s="1"/>
  <c r="G208" i="18"/>
  <c r="G208" i="20" s="1"/>
  <c r="C52" i="14" s="1"/>
  <c r="F208" i="18"/>
  <c r="F208" i="20" s="1"/>
  <c r="E208" i="18"/>
  <c r="E208" i="20" s="1"/>
  <c r="D208" i="18"/>
  <c r="D208" i="20" s="1"/>
  <c r="C208" i="18"/>
  <c r="C208" i="20" s="1"/>
  <c r="G206" i="18"/>
  <c r="G206" i="20" s="1"/>
  <c r="C49" i="14" s="1"/>
  <c r="F206" i="18"/>
  <c r="F206" i="20" s="1"/>
  <c r="E206" i="18"/>
  <c r="E206" i="20" s="1"/>
  <c r="D206" i="18"/>
  <c r="D206" i="20" s="1"/>
  <c r="C206" i="18"/>
  <c r="C206" i="20" s="1"/>
  <c r="G205" i="18"/>
  <c r="G205" i="20" s="1"/>
  <c r="C48" i="14" s="1"/>
  <c r="F205" i="18"/>
  <c r="F205" i="20" s="1"/>
  <c r="E205" i="18"/>
  <c r="E205" i="20" s="1"/>
  <c r="D205" i="18"/>
  <c r="D205" i="20" s="1"/>
  <c r="C205" i="18"/>
  <c r="C205" i="20" s="1"/>
  <c r="G203" i="18"/>
  <c r="G203" i="20" s="1"/>
  <c r="C46" i="14" s="1"/>
  <c r="F203" i="18"/>
  <c r="F203" i="20" s="1"/>
  <c r="E203" i="18"/>
  <c r="E203" i="20" s="1"/>
  <c r="D203" i="18"/>
  <c r="D203" i="20" s="1"/>
  <c r="C203" i="18"/>
  <c r="C203" i="20" s="1"/>
  <c r="G202" i="18"/>
  <c r="G202" i="20" s="1"/>
  <c r="C45" i="14" s="1"/>
  <c r="F202" i="18"/>
  <c r="F202" i="20" s="1"/>
  <c r="E202" i="18"/>
  <c r="E202" i="20" s="1"/>
  <c r="D202" i="18"/>
  <c r="D202" i="20" s="1"/>
  <c r="C202" i="18"/>
  <c r="C202" i="20" s="1"/>
  <c r="G199" i="18"/>
  <c r="G199" i="20" s="1"/>
  <c r="C41" i="14" s="1"/>
  <c r="F199" i="18"/>
  <c r="F199" i="20" s="1"/>
  <c r="E199" i="18"/>
  <c r="E199" i="20" s="1"/>
  <c r="D199" i="18"/>
  <c r="D199" i="20" s="1"/>
  <c r="C199" i="18"/>
  <c r="C199" i="20" s="1"/>
  <c r="G198" i="18"/>
  <c r="G198" i="20" s="1"/>
  <c r="C40" i="14" s="1"/>
  <c r="F198" i="18"/>
  <c r="F198" i="20" s="1"/>
  <c r="E198" i="18"/>
  <c r="E198" i="20" s="1"/>
  <c r="D198" i="18"/>
  <c r="D198" i="20" s="1"/>
  <c r="C198" i="18"/>
  <c r="C198" i="20" s="1"/>
  <c r="G197" i="18"/>
  <c r="G197" i="20" s="1"/>
  <c r="C39" i="14" s="1"/>
  <c r="F197" i="18"/>
  <c r="F197" i="20" s="1"/>
  <c r="E197" i="18"/>
  <c r="E197" i="20" s="1"/>
  <c r="D197" i="18"/>
  <c r="D197" i="20" s="1"/>
  <c r="C197" i="18"/>
  <c r="C197" i="20" s="1"/>
  <c r="G196" i="18"/>
  <c r="G196" i="20" s="1"/>
  <c r="C38" i="14" s="1"/>
  <c r="F196" i="18"/>
  <c r="F196" i="20" s="1"/>
  <c r="E196" i="18"/>
  <c r="E196" i="20" s="1"/>
  <c r="D196" i="18"/>
  <c r="D196" i="20" s="1"/>
  <c r="C196" i="18"/>
  <c r="C196" i="20" s="1"/>
  <c r="G195" i="18"/>
  <c r="G195" i="20" s="1"/>
  <c r="C37" i="14" s="1"/>
  <c r="F195" i="18"/>
  <c r="F195" i="20" s="1"/>
  <c r="E195" i="18"/>
  <c r="E195" i="20" s="1"/>
  <c r="D195" i="18"/>
  <c r="D195" i="20" s="1"/>
  <c r="C195" i="18"/>
  <c r="C195" i="20" s="1"/>
  <c r="G193" i="18"/>
  <c r="G193" i="20" s="1"/>
  <c r="C35" i="14" s="1"/>
  <c r="F193" i="18"/>
  <c r="F193" i="20" s="1"/>
  <c r="E193" i="18"/>
  <c r="E193" i="20" s="1"/>
  <c r="D193" i="18"/>
  <c r="D193" i="20" s="1"/>
  <c r="C193" i="18"/>
  <c r="C193" i="20" s="1"/>
  <c r="G192" i="18"/>
  <c r="G192" i="20" s="1"/>
  <c r="C34" i="14" s="1"/>
  <c r="F192" i="18"/>
  <c r="F192" i="20" s="1"/>
  <c r="E192" i="18"/>
  <c r="E192" i="20" s="1"/>
  <c r="D192" i="18"/>
  <c r="D192" i="20" s="1"/>
  <c r="C192" i="18"/>
  <c r="C192" i="20" s="1"/>
  <c r="G191" i="18"/>
  <c r="G191" i="20" s="1"/>
  <c r="C33" i="14" s="1"/>
  <c r="F191" i="18"/>
  <c r="F191" i="20" s="1"/>
  <c r="E191" i="18"/>
  <c r="E191" i="20" s="1"/>
  <c r="D191" i="18"/>
  <c r="D191" i="20" s="1"/>
  <c r="C191" i="18"/>
  <c r="C191" i="20" s="1"/>
  <c r="G190" i="18"/>
  <c r="G190" i="20" s="1"/>
  <c r="C32" i="14" s="1"/>
  <c r="F190" i="18"/>
  <c r="F190" i="20" s="1"/>
  <c r="E190" i="18"/>
  <c r="E190" i="20" s="1"/>
  <c r="D190" i="18"/>
  <c r="D190" i="20" s="1"/>
  <c r="C190" i="18"/>
  <c r="C190" i="20" s="1"/>
  <c r="G189" i="18"/>
  <c r="G189" i="20" s="1"/>
  <c r="C31" i="14" s="1"/>
  <c r="F189" i="18"/>
  <c r="F189" i="20" s="1"/>
  <c r="E189" i="18"/>
  <c r="E189" i="20" s="1"/>
  <c r="D189" i="18"/>
  <c r="D189" i="20" s="1"/>
  <c r="C189" i="18"/>
  <c r="C189" i="20" s="1"/>
  <c r="G186" i="18"/>
  <c r="G186" i="20" s="1"/>
  <c r="C27" i="14" s="1"/>
  <c r="F186" i="18"/>
  <c r="F186" i="20" s="1"/>
  <c r="E186" i="18"/>
  <c r="E186" i="20" s="1"/>
  <c r="D186" i="18"/>
  <c r="D186" i="20" s="1"/>
  <c r="C186" i="18"/>
  <c r="C186" i="20" s="1"/>
  <c r="G185" i="18"/>
  <c r="G185" i="20" s="1"/>
  <c r="C26" i="14" s="1"/>
  <c r="F185" i="18"/>
  <c r="F185" i="20" s="1"/>
  <c r="E185" i="18"/>
  <c r="E185" i="20" s="1"/>
  <c r="D185" i="18"/>
  <c r="D185" i="20" s="1"/>
  <c r="C185" i="18"/>
  <c r="C185" i="20" s="1"/>
  <c r="G184" i="18"/>
  <c r="G184" i="20" s="1"/>
  <c r="C25" i="14" s="1"/>
  <c r="F184" i="18"/>
  <c r="F184" i="20" s="1"/>
  <c r="E184" i="18"/>
  <c r="E184" i="20" s="1"/>
  <c r="D184" i="18"/>
  <c r="D184" i="20" s="1"/>
  <c r="C184" i="18"/>
  <c r="C184" i="20" s="1"/>
  <c r="G182" i="18"/>
  <c r="G182" i="20" s="1"/>
  <c r="C23" i="14" s="1"/>
  <c r="F182" i="18"/>
  <c r="F182" i="20" s="1"/>
  <c r="E182" i="18"/>
  <c r="E182" i="20" s="1"/>
  <c r="D182" i="18"/>
  <c r="D182" i="20" s="1"/>
  <c r="C182" i="18"/>
  <c r="C182" i="20" s="1"/>
  <c r="G181" i="18"/>
  <c r="G181" i="20" s="1"/>
  <c r="C22" i="14" s="1"/>
  <c r="F181" i="18"/>
  <c r="F181" i="20" s="1"/>
  <c r="E181" i="18"/>
  <c r="E181" i="20" s="1"/>
  <c r="D181" i="18"/>
  <c r="D181" i="20" s="1"/>
  <c r="C181" i="18"/>
  <c r="C181" i="20" s="1"/>
  <c r="G180" i="18"/>
  <c r="G180" i="20" s="1"/>
  <c r="C21" i="14" s="1"/>
  <c r="F180" i="18"/>
  <c r="F180" i="20" s="1"/>
  <c r="E180" i="18"/>
  <c r="E180" i="20" s="1"/>
  <c r="D180" i="18"/>
  <c r="D180" i="20" s="1"/>
  <c r="C180" i="18"/>
  <c r="C180" i="20" s="1"/>
  <c r="G179" i="18"/>
  <c r="G179" i="20" s="1"/>
  <c r="C20" i="14" s="1"/>
  <c r="F179" i="18"/>
  <c r="F179" i="20" s="1"/>
  <c r="E179" i="18"/>
  <c r="E179" i="20" s="1"/>
  <c r="D179" i="18"/>
  <c r="D179" i="20" s="1"/>
  <c r="C179" i="18"/>
  <c r="C179" i="20" s="1"/>
  <c r="G177" i="18"/>
  <c r="G177" i="20" s="1"/>
  <c r="C18" i="14" s="1"/>
  <c r="F177" i="18"/>
  <c r="F177" i="20" s="1"/>
  <c r="E177" i="18"/>
  <c r="E177" i="20" s="1"/>
  <c r="D177" i="18"/>
  <c r="D177" i="20" s="1"/>
  <c r="C177" i="18"/>
  <c r="C177" i="20" s="1"/>
  <c r="G176" i="18"/>
  <c r="G176" i="20" s="1"/>
  <c r="C17" i="14" s="1"/>
  <c r="F176" i="18"/>
  <c r="F176" i="20" s="1"/>
  <c r="E176" i="18"/>
  <c r="E176" i="20" s="1"/>
  <c r="D176" i="18"/>
  <c r="D176" i="20" s="1"/>
  <c r="C176" i="18"/>
  <c r="C176" i="20" s="1"/>
  <c r="G175" i="18"/>
  <c r="G175" i="20" s="1"/>
  <c r="C16" i="14" s="1"/>
  <c r="F175" i="18"/>
  <c r="F175" i="20" s="1"/>
  <c r="E175" i="18"/>
  <c r="E175" i="20" s="1"/>
  <c r="D175" i="18"/>
  <c r="D175" i="20" s="1"/>
  <c r="C175" i="18"/>
  <c r="C175" i="20" s="1"/>
  <c r="G173" i="18"/>
  <c r="G173" i="20" s="1"/>
  <c r="C14" i="14" s="1"/>
  <c r="F173" i="18"/>
  <c r="F173" i="20" s="1"/>
  <c r="E173" i="18"/>
  <c r="E173" i="20" s="1"/>
  <c r="D173" i="18"/>
  <c r="D173" i="20" s="1"/>
  <c r="C173" i="18"/>
  <c r="C173" i="20" s="1"/>
  <c r="G172" i="18"/>
  <c r="G172" i="20" s="1"/>
  <c r="C13" i="14" s="1"/>
  <c r="F172" i="18"/>
  <c r="F172" i="20" s="1"/>
  <c r="E172" i="18"/>
  <c r="E172" i="20" s="1"/>
  <c r="D172" i="18"/>
  <c r="D172" i="20" s="1"/>
  <c r="C172" i="18"/>
  <c r="C172" i="20" s="1"/>
  <c r="G171" i="18"/>
  <c r="G171" i="20" s="1"/>
  <c r="C12" i="14" s="1"/>
  <c r="F171" i="18"/>
  <c r="F171" i="20" s="1"/>
  <c r="E171" i="18"/>
  <c r="E171" i="20" s="1"/>
  <c r="D171" i="18"/>
  <c r="D171" i="20" s="1"/>
  <c r="C171" i="18"/>
  <c r="C171" i="20" s="1"/>
  <c r="G170" i="18"/>
  <c r="G170" i="20" s="1"/>
  <c r="C11" i="14" s="1"/>
  <c r="F170" i="18"/>
  <c r="F170" i="20" s="1"/>
  <c r="E170" i="18"/>
  <c r="E170" i="20" s="1"/>
  <c r="D170" i="18"/>
  <c r="D170" i="20" s="1"/>
  <c r="C170" i="18"/>
  <c r="C170" i="20" s="1"/>
  <c r="G158" i="18"/>
  <c r="G158" i="20" s="1"/>
  <c r="E25" i="13" s="1"/>
  <c r="F158" i="18"/>
  <c r="F158" i="20" s="1"/>
  <c r="E158" i="18"/>
  <c r="E158" i="20" s="1"/>
  <c r="D158" i="18"/>
  <c r="D158" i="20" s="1"/>
  <c r="C158" i="18"/>
  <c r="C158" i="20" s="1"/>
  <c r="G157" i="18"/>
  <c r="G157" i="20" s="1"/>
  <c r="D25" i="13" s="1"/>
  <c r="F157" i="18"/>
  <c r="F157" i="20" s="1"/>
  <c r="E157" i="18"/>
  <c r="E157" i="20" s="1"/>
  <c r="D157" i="18"/>
  <c r="D157" i="20" s="1"/>
  <c r="C157" i="18"/>
  <c r="C157" i="20" s="1"/>
  <c r="G155" i="18"/>
  <c r="F155" i="18"/>
  <c r="E155" i="18"/>
  <c r="D155" i="18"/>
  <c r="C155" i="20"/>
  <c r="G151" i="18"/>
  <c r="G151" i="20" s="1"/>
  <c r="F151" i="18"/>
  <c r="F151" i="20" s="1"/>
  <c r="E151" i="18"/>
  <c r="E151" i="20" s="1"/>
  <c r="D151" i="18"/>
  <c r="D151" i="20" s="1"/>
  <c r="C151" i="18"/>
  <c r="C151" i="20" s="1"/>
  <c r="G150" i="18"/>
  <c r="G150" i="20" s="1"/>
  <c r="F150" i="18"/>
  <c r="F150" i="20" s="1"/>
  <c r="E150" i="18"/>
  <c r="E150" i="20" s="1"/>
  <c r="D150" i="18"/>
  <c r="D150" i="20" s="1"/>
  <c r="C150" i="18"/>
  <c r="C150" i="20" s="1"/>
  <c r="G149" i="18"/>
  <c r="G149" i="20" s="1"/>
  <c r="F149" i="18"/>
  <c r="F149" i="20" s="1"/>
  <c r="E149" i="18"/>
  <c r="E149" i="20" s="1"/>
  <c r="D149" i="18"/>
  <c r="D149" i="20" s="1"/>
  <c r="C149" i="18"/>
  <c r="C149" i="20" s="1"/>
  <c r="G148" i="18"/>
  <c r="G148" i="20" s="1"/>
  <c r="F148" i="18"/>
  <c r="F148" i="20" s="1"/>
  <c r="E148" i="18"/>
  <c r="E148" i="20" s="1"/>
  <c r="D148" i="18"/>
  <c r="D148" i="20" s="1"/>
  <c r="C148" i="18"/>
  <c r="C148" i="20" s="1"/>
  <c r="G147" i="18"/>
  <c r="G147" i="20" s="1"/>
  <c r="E19" i="13" s="1"/>
  <c r="F147" i="18"/>
  <c r="F147" i="20" s="1"/>
  <c r="E147" i="18"/>
  <c r="E147" i="20" s="1"/>
  <c r="D147" i="18"/>
  <c r="D147" i="20" s="1"/>
  <c r="C147" i="18"/>
  <c r="C147" i="20" s="1"/>
  <c r="G146" i="18"/>
  <c r="G146" i="20" s="1"/>
  <c r="D19" i="13" s="1"/>
  <c r="F146" i="18"/>
  <c r="F146" i="20" s="1"/>
  <c r="E146" i="18"/>
  <c r="E146" i="20" s="1"/>
  <c r="D146" i="18"/>
  <c r="D146" i="20" s="1"/>
  <c r="C146" i="18"/>
  <c r="C146" i="20" s="1"/>
  <c r="G144" i="18"/>
  <c r="G144" i="20" s="1"/>
  <c r="E18" i="13" s="1"/>
  <c r="F144" i="18"/>
  <c r="F144" i="20" s="1"/>
  <c r="E144" i="18"/>
  <c r="E144" i="20" s="1"/>
  <c r="D144" i="18"/>
  <c r="D144" i="20" s="1"/>
  <c r="C144" i="18"/>
  <c r="C144" i="20" s="1"/>
  <c r="G143" i="18"/>
  <c r="G143" i="20" s="1"/>
  <c r="D18" i="13" s="1"/>
  <c r="F143" i="18"/>
  <c r="F143" i="20" s="1"/>
  <c r="E143" i="18"/>
  <c r="E143" i="20" s="1"/>
  <c r="D143" i="18"/>
  <c r="D143" i="20" s="1"/>
  <c r="C143" i="18"/>
  <c r="C143" i="20" s="1"/>
  <c r="G141" i="18"/>
  <c r="G141" i="20" s="1"/>
  <c r="E17" i="13" s="1"/>
  <c r="F141" i="18"/>
  <c r="F141" i="20" s="1"/>
  <c r="E141" i="18"/>
  <c r="E141" i="20" s="1"/>
  <c r="D141" i="18"/>
  <c r="D141" i="20" s="1"/>
  <c r="C141" i="18"/>
  <c r="C141" i="20" s="1"/>
  <c r="G140" i="18"/>
  <c r="G140" i="20" s="1"/>
  <c r="D17" i="13" s="1"/>
  <c r="F140" i="18"/>
  <c r="F140" i="20" s="1"/>
  <c r="E140" i="18"/>
  <c r="E140" i="20" s="1"/>
  <c r="D140" i="18"/>
  <c r="D140" i="20" s="1"/>
  <c r="C140" i="18"/>
  <c r="C140" i="20" s="1"/>
  <c r="G138" i="18"/>
  <c r="G138" i="20" s="1"/>
  <c r="E16" i="13" s="1"/>
  <c r="F138" i="18"/>
  <c r="F138" i="20" s="1"/>
  <c r="E138" i="18"/>
  <c r="E138" i="20" s="1"/>
  <c r="D138" i="18"/>
  <c r="D138" i="20" s="1"/>
  <c r="C138" i="18"/>
  <c r="C138" i="20" s="1"/>
  <c r="G137" i="18"/>
  <c r="G137" i="20" s="1"/>
  <c r="D16" i="13" s="1"/>
  <c r="F137" i="18"/>
  <c r="F137" i="20" s="1"/>
  <c r="E137" i="18"/>
  <c r="E137" i="20" s="1"/>
  <c r="D137" i="18"/>
  <c r="D137" i="20" s="1"/>
  <c r="C137" i="18"/>
  <c r="C137" i="20" s="1"/>
  <c r="G129" i="18"/>
  <c r="G129" i="20" s="1"/>
  <c r="F13" i="13" s="1"/>
  <c r="F129" i="18"/>
  <c r="F129" i="20" s="1"/>
  <c r="E129" i="18"/>
  <c r="E129" i="20" s="1"/>
  <c r="D129" i="18"/>
  <c r="D129" i="20" s="1"/>
  <c r="C129" i="18"/>
  <c r="C129" i="20" s="1"/>
  <c r="G128" i="18"/>
  <c r="G128" i="20" s="1"/>
  <c r="E13" i="13" s="1"/>
  <c r="F128" i="18"/>
  <c r="F128" i="20" s="1"/>
  <c r="E128" i="18"/>
  <c r="E128" i="20" s="1"/>
  <c r="D128" i="18"/>
  <c r="D128" i="20" s="1"/>
  <c r="C128" i="18"/>
  <c r="C128" i="20" s="1"/>
  <c r="G126" i="18"/>
  <c r="G126" i="20" s="1"/>
  <c r="F12" i="13" s="1"/>
  <c r="F126" i="18"/>
  <c r="F126" i="20" s="1"/>
  <c r="E126" i="18"/>
  <c r="E126" i="20" s="1"/>
  <c r="D126" i="18"/>
  <c r="D126" i="20" s="1"/>
  <c r="C126" i="18"/>
  <c r="C126" i="20" s="1"/>
  <c r="G125" i="18"/>
  <c r="G125" i="20" s="1"/>
  <c r="E12" i="13" s="1"/>
  <c r="F125" i="18"/>
  <c r="F125" i="20" s="1"/>
  <c r="E125" i="18"/>
  <c r="E125" i="20" s="1"/>
  <c r="D125" i="18"/>
  <c r="D125" i="20" s="1"/>
  <c r="C125" i="18"/>
  <c r="C125" i="20" s="1"/>
  <c r="G120" i="18"/>
  <c r="F120" i="18"/>
  <c r="F120" i="20" s="1"/>
  <c r="E120" i="18"/>
  <c r="E120" i="20" s="1"/>
  <c r="D120" i="18"/>
  <c r="C120" i="18"/>
  <c r="C120" i="20" s="1"/>
  <c r="G117" i="18"/>
  <c r="G117" i="20" s="1"/>
  <c r="F9" i="13" s="1"/>
  <c r="F117" i="18"/>
  <c r="F117" i="20" s="1"/>
  <c r="E117" i="18"/>
  <c r="E117" i="20" s="1"/>
  <c r="D117" i="18"/>
  <c r="D117" i="20" s="1"/>
  <c r="C117" i="18"/>
  <c r="G116" i="18"/>
  <c r="G116" i="20" s="1"/>
  <c r="E9" i="13" s="1"/>
  <c r="F116" i="18"/>
  <c r="F116" i="20" s="1"/>
  <c r="E116" i="18"/>
  <c r="E116" i="20" s="1"/>
  <c r="D116" i="18"/>
  <c r="D116" i="20" s="1"/>
  <c r="C116" i="18"/>
  <c r="C116" i="20" s="1"/>
  <c r="G115" i="18"/>
  <c r="G115" i="20" s="1"/>
  <c r="D9" i="13" s="1"/>
  <c r="F115" i="18"/>
  <c r="F115" i="20" s="1"/>
  <c r="E115" i="18"/>
  <c r="E115" i="20" s="1"/>
  <c r="D115" i="18"/>
  <c r="D115" i="20" s="1"/>
  <c r="C115" i="18"/>
  <c r="C115" i="20" s="1"/>
  <c r="G113" i="18"/>
  <c r="G113" i="20" s="1"/>
  <c r="C39" i="12" s="1"/>
  <c r="F113" i="18"/>
  <c r="F113" i="20" s="1"/>
  <c r="E113" i="18"/>
  <c r="E113" i="20" s="1"/>
  <c r="D113" i="18"/>
  <c r="D113" i="20" s="1"/>
  <c r="C113" i="18"/>
  <c r="C113" i="20" s="1"/>
  <c r="G112" i="18"/>
  <c r="G112" i="20" s="1"/>
  <c r="C38" i="12" s="1"/>
  <c r="F112" i="18"/>
  <c r="F112" i="20" s="1"/>
  <c r="E112" i="18"/>
  <c r="E112" i="20" s="1"/>
  <c r="D112" i="18"/>
  <c r="D112" i="20" s="1"/>
  <c r="C112" i="18"/>
  <c r="C112" i="20" s="1"/>
  <c r="G110" i="18"/>
  <c r="G110" i="20" s="1"/>
  <c r="C36" i="12" s="1"/>
  <c r="F110" i="18"/>
  <c r="F110" i="20" s="1"/>
  <c r="E110" i="18"/>
  <c r="E110" i="20" s="1"/>
  <c r="D110" i="18"/>
  <c r="D110" i="20" s="1"/>
  <c r="C110" i="18"/>
  <c r="C110" i="20" s="1"/>
  <c r="G109" i="18"/>
  <c r="G109" i="20" s="1"/>
  <c r="C35" i="12" s="1"/>
  <c r="F109" i="18"/>
  <c r="F109" i="20" s="1"/>
  <c r="E109" i="18"/>
  <c r="E109" i="20" s="1"/>
  <c r="D109" i="18"/>
  <c r="D109" i="20" s="1"/>
  <c r="C109" i="18"/>
  <c r="C109" i="20" s="1"/>
  <c r="G108" i="18"/>
  <c r="G108" i="20" s="1"/>
  <c r="C34" i="12" s="1"/>
  <c r="F108" i="18"/>
  <c r="F108" i="20" s="1"/>
  <c r="E108" i="18"/>
  <c r="E108" i="20" s="1"/>
  <c r="D108" i="18"/>
  <c r="D108" i="20" s="1"/>
  <c r="C108" i="18"/>
  <c r="C108" i="20" s="1"/>
  <c r="G107" i="18"/>
  <c r="G107" i="20" s="1"/>
  <c r="C33" i="12" s="1"/>
  <c r="F107" i="18"/>
  <c r="F107" i="20" s="1"/>
  <c r="E107" i="18"/>
  <c r="E107" i="20" s="1"/>
  <c r="D107" i="18"/>
  <c r="D107" i="20" s="1"/>
  <c r="C107" i="18"/>
  <c r="C107" i="20" s="1"/>
  <c r="G104" i="18"/>
  <c r="G104" i="20" s="1"/>
  <c r="C30" i="12" s="1"/>
  <c r="F104" i="18"/>
  <c r="F104" i="20" s="1"/>
  <c r="E104" i="18"/>
  <c r="E104" i="20" s="1"/>
  <c r="D104" i="18"/>
  <c r="D104" i="20" s="1"/>
  <c r="C104" i="18"/>
  <c r="C104" i="20" s="1"/>
  <c r="G103" i="18"/>
  <c r="G103" i="20" s="1"/>
  <c r="C29" i="12" s="1"/>
  <c r="F103" i="18"/>
  <c r="F103" i="20" s="1"/>
  <c r="E103" i="18"/>
  <c r="E103" i="20" s="1"/>
  <c r="D103" i="18"/>
  <c r="D103" i="20" s="1"/>
  <c r="C103" i="18"/>
  <c r="C103" i="20" s="1"/>
  <c r="G101" i="18"/>
  <c r="G101" i="20" s="1"/>
  <c r="C27" i="12" s="1"/>
  <c r="F101" i="18"/>
  <c r="F101" i="20" s="1"/>
  <c r="E101" i="18"/>
  <c r="E101" i="20" s="1"/>
  <c r="D101" i="18"/>
  <c r="D101" i="20" s="1"/>
  <c r="C101" i="18"/>
  <c r="C101" i="20" s="1"/>
  <c r="G100" i="18"/>
  <c r="G100" i="20" s="1"/>
  <c r="C26" i="12" s="1"/>
  <c r="F100" i="18"/>
  <c r="F100" i="20" s="1"/>
  <c r="E100" i="18"/>
  <c r="E100" i="20" s="1"/>
  <c r="D100" i="18"/>
  <c r="D100" i="20" s="1"/>
  <c r="C100" i="18"/>
  <c r="C100" i="20" s="1"/>
  <c r="G99" i="18"/>
  <c r="G99" i="20" s="1"/>
  <c r="C25" i="12" s="1"/>
  <c r="F99" i="18"/>
  <c r="F99" i="20" s="1"/>
  <c r="E99" i="18"/>
  <c r="E99" i="20" s="1"/>
  <c r="D99" i="18"/>
  <c r="D99" i="20" s="1"/>
  <c r="C99" i="18"/>
  <c r="C99" i="20" s="1"/>
  <c r="G97" i="18"/>
  <c r="G97" i="20" s="1"/>
  <c r="C23" i="12" s="1"/>
  <c r="F97" i="18"/>
  <c r="F97" i="20" s="1"/>
  <c r="E97" i="18"/>
  <c r="E97" i="20" s="1"/>
  <c r="D97" i="18"/>
  <c r="D97" i="20" s="1"/>
  <c r="C97" i="18"/>
  <c r="C97" i="20" s="1"/>
  <c r="G96" i="18"/>
  <c r="G96" i="20" s="1"/>
  <c r="C22" i="12" s="1"/>
  <c r="F96" i="18"/>
  <c r="F96" i="20" s="1"/>
  <c r="E96" i="18"/>
  <c r="E96" i="20" s="1"/>
  <c r="D96" i="18"/>
  <c r="D96" i="20" s="1"/>
  <c r="C96" i="18"/>
  <c r="C96" i="20" s="1"/>
  <c r="G95" i="18"/>
  <c r="G95" i="20" s="1"/>
  <c r="C21" i="12" s="1"/>
  <c r="F95" i="18"/>
  <c r="F95" i="20" s="1"/>
  <c r="E95" i="18"/>
  <c r="E95" i="20" s="1"/>
  <c r="D95" i="18"/>
  <c r="D95" i="20" s="1"/>
  <c r="C95" i="18"/>
  <c r="C95" i="20" s="1"/>
  <c r="G93" i="18"/>
  <c r="G93" i="20" s="1"/>
  <c r="C19" i="12" s="1"/>
  <c r="F93" i="18"/>
  <c r="F93" i="20" s="1"/>
  <c r="E93" i="18"/>
  <c r="E93" i="20" s="1"/>
  <c r="D93" i="18"/>
  <c r="D93" i="20" s="1"/>
  <c r="C93" i="18"/>
  <c r="C93" i="20" s="1"/>
  <c r="G92" i="18"/>
  <c r="G92" i="20" s="1"/>
  <c r="C18" i="12" s="1"/>
  <c r="F92" i="18"/>
  <c r="F92" i="20" s="1"/>
  <c r="E92" i="18"/>
  <c r="E92" i="20" s="1"/>
  <c r="D92" i="18"/>
  <c r="D92" i="20" s="1"/>
  <c r="C92" i="18"/>
  <c r="C92" i="20" s="1"/>
  <c r="G91" i="18"/>
  <c r="G91" i="20" s="1"/>
  <c r="C17" i="12" s="1"/>
  <c r="F91" i="18"/>
  <c r="F91" i="20" s="1"/>
  <c r="E91" i="18"/>
  <c r="E91" i="20" s="1"/>
  <c r="D91" i="18"/>
  <c r="D91" i="20" s="1"/>
  <c r="C91" i="18"/>
  <c r="C91" i="20" s="1"/>
  <c r="G90" i="18"/>
  <c r="G90" i="20" s="1"/>
  <c r="C16" i="12" s="1"/>
  <c r="F90" i="18"/>
  <c r="F90" i="20" s="1"/>
  <c r="E90" i="18"/>
  <c r="E90" i="20" s="1"/>
  <c r="D90" i="18"/>
  <c r="D90" i="20" s="1"/>
  <c r="C90" i="18"/>
  <c r="C90" i="20" s="1"/>
  <c r="G88" i="18"/>
  <c r="G88" i="20" s="1"/>
  <c r="C14" i="12" s="1"/>
  <c r="F88" i="18"/>
  <c r="F88" i="20" s="1"/>
  <c r="E88" i="18"/>
  <c r="E88" i="20" s="1"/>
  <c r="D88" i="18"/>
  <c r="D88" i="20" s="1"/>
  <c r="C88" i="18"/>
  <c r="C88" i="20" s="1"/>
  <c r="G87" i="18"/>
  <c r="G87" i="20" s="1"/>
  <c r="C13" i="12" s="1"/>
  <c r="F87" i="18"/>
  <c r="F87" i="20" s="1"/>
  <c r="E87" i="18"/>
  <c r="E87" i="20" s="1"/>
  <c r="D87" i="18"/>
  <c r="D87" i="20" s="1"/>
  <c r="C87" i="18"/>
  <c r="C87" i="20" s="1"/>
  <c r="G86" i="18"/>
  <c r="G86" i="20" s="1"/>
  <c r="C12" i="12" s="1"/>
  <c r="F86" i="18"/>
  <c r="F86" i="20" s="1"/>
  <c r="E86" i="18"/>
  <c r="E86" i="20" s="1"/>
  <c r="D86" i="18"/>
  <c r="D86" i="20" s="1"/>
  <c r="C86" i="18"/>
  <c r="C86" i="20" s="1"/>
  <c r="G85" i="18"/>
  <c r="G85" i="20" s="1"/>
  <c r="C11" i="12" s="1"/>
  <c r="F85" i="18"/>
  <c r="F85" i="20" s="1"/>
  <c r="E85" i="18"/>
  <c r="E85" i="20" s="1"/>
  <c r="D85" i="18"/>
  <c r="D85" i="20" s="1"/>
  <c r="C85" i="18"/>
  <c r="C85" i="20" s="1"/>
  <c r="G76" i="18"/>
  <c r="G76" i="20" s="1"/>
  <c r="E22" i="11" s="1"/>
  <c r="F76" i="18"/>
  <c r="F76" i="20" s="1"/>
  <c r="E76" i="18"/>
  <c r="E76" i="20" s="1"/>
  <c r="D76" i="18"/>
  <c r="D76" i="20" s="1"/>
  <c r="C76" i="18"/>
  <c r="C76" i="20" s="1"/>
  <c r="G75" i="18"/>
  <c r="G75" i="20" s="1"/>
  <c r="E21" i="11" s="1"/>
  <c r="F75" i="18"/>
  <c r="F75" i="20" s="1"/>
  <c r="E75" i="18"/>
  <c r="E75" i="20" s="1"/>
  <c r="D75" i="18"/>
  <c r="D75" i="20" s="1"/>
  <c r="C75" i="18"/>
  <c r="C75" i="20" s="1"/>
  <c r="G74" i="18"/>
  <c r="G74" i="20" s="1"/>
  <c r="E20" i="11" s="1"/>
  <c r="F74" i="18"/>
  <c r="F74" i="20" s="1"/>
  <c r="E74" i="18"/>
  <c r="E74" i="20" s="1"/>
  <c r="D74" i="18"/>
  <c r="D74" i="20" s="1"/>
  <c r="C74" i="18"/>
  <c r="C74" i="20" s="1"/>
  <c r="G73" i="18"/>
  <c r="G73" i="20" s="1"/>
  <c r="E19" i="11" s="1"/>
  <c r="F73" i="18"/>
  <c r="F73" i="20" s="1"/>
  <c r="E73" i="18"/>
  <c r="E73" i="20" s="1"/>
  <c r="D73" i="18"/>
  <c r="D73" i="20" s="1"/>
  <c r="C73" i="18"/>
  <c r="C73" i="20" s="1"/>
  <c r="G72" i="18"/>
  <c r="G72" i="20" s="1"/>
  <c r="E18" i="11" s="1"/>
  <c r="F72" i="18"/>
  <c r="F72" i="20" s="1"/>
  <c r="E72" i="18"/>
  <c r="E72" i="20" s="1"/>
  <c r="D72" i="18"/>
  <c r="D72" i="20" s="1"/>
  <c r="C72" i="18"/>
  <c r="C72" i="20" s="1"/>
  <c r="G71" i="18"/>
  <c r="G71" i="20" s="1"/>
  <c r="E17" i="11" s="1"/>
  <c r="F71" i="18"/>
  <c r="F71" i="20" s="1"/>
  <c r="E71" i="18"/>
  <c r="E71" i="20" s="1"/>
  <c r="D71" i="18"/>
  <c r="D71" i="20" s="1"/>
  <c r="C71" i="18"/>
  <c r="C71" i="20" s="1"/>
  <c r="G70" i="18"/>
  <c r="G70" i="20" s="1"/>
  <c r="E16" i="11" s="1"/>
  <c r="F70" i="18"/>
  <c r="F70" i="20" s="1"/>
  <c r="E70" i="18"/>
  <c r="E70" i="20" s="1"/>
  <c r="D70" i="18"/>
  <c r="D70" i="20" s="1"/>
  <c r="C70" i="18"/>
  <c r="C70" i="20" s="1"/>
  <c r="G69" i="18"/>
  <c r="G69" i="20" s="1"/>
  <c r="E15" i="11" s="1"/>
  <c r="F69" i="18"/>
  <c r="F69" i="20" s="1"/>
  <c r="E69" i="18"/>
  <c r="E69" i="20" s="1"/>
  <c r="D69" i="18"/>
  <c r="D69" i="20" s="1"/>
  <c r="C69" i="18"/>
  <c r="C69" i="20" s="1"/>
  <c r="G67" i="18"/>
  <c r="G67" i="20" s="1"/>
  <c r="E13" i="11" s="1"/>
  <c r="F67" i="18"/>
  <c r="F67" i="20" s="1"/>
  <c r="E67" i="18"/>
  <c r="E67" i="20" s="1"/>
  <c r="D67" i="18"/>
  <c r="D67" i="20" s="1"/>
  <c r="C67" i="18"/>
  <c r="C67" i="20" s="1"/>
  <c r="G66" i="18"/>
  <c r="G66" i="20" s="1"/>
  <c r="E12" i="11" s="1"/>
  <c r="F66" i="18"/>
  <c r="F66" i="20" s="1"/>
  <c r="E66" i="18"/>
  <c r="E66" i="20" s="1"/>
  <c r="D66" i="18"/>
  <c r="D66" i="20" s="1"/>
  <c r="C66" i="18"/>
  <c r="C66" i="20" s="1"/>
  <c r="G65" i="18"/>
  <c r="G65" i="20" s="1"/>
  <c r="E11" i="11" s="1"/>
  <c r="F65" i="18"/>
  <c r="F65" i="20" s="1"/>
  <c r="E65" i="18"/>
  <c r="E65" i="20" s="1"/>
  <c r="D65" i="18"/>
  <c r="D65" i="20" s="1"/>
  <c r="C65" i="18"/>
  <c r="C65" i="20" s="1"/>
  <c r="G64" i="18"/>
  <c r="G64" i="20" s="1"/>
  <c r="E10" i="11" s="1"/>
  <c r="F64" i="18"/>
  <c r="F64" i="20" s="1"/>
  <c r="E64" i="18"/>
  <c r="E64" i="20" s="1"/>
  <c r="D64" i="18"/>
  <c r="D64" i="20" s="1"/>
  <c r="C64" i="18"/>
  <c r="C64" i="20" s="1"/>
  <c r="G63" i="18"/>
  <c r="G63" i="20" s="1"/>
  <c r="E9" i="11" s="1"/>
  <c r="F63" i="18"/>
  <c r="F63" i="20" s="1"/>
  <c r="E63" i="18"/>
  <c r="E63" i="20" s="1"/>
  <c r="D63" i="18"/>
  <c r="D63" i="20" s="1"/>
  <c r="C63" i="18"/>
  <c r="C63" i="20" s="1"/>
  <c r="G59" i="18"/>
  <c r="G59" i="20" s="1"/>
  <c r="C64" i="11" s="1"/>
  <c r="F59" i="18"/>
  <c r="F59" i="20" s="1"/>
  <c r="E59" i="18"/>
  <c r="E59" i="20" s="1"/>
  <c r="D59" i="18"/>
  <c r="D59" i="20" s="1"/>
  <c r="C59" i="18"/>
  <c r="C59" i="20" s="1"/>
  <c r="G58" i="18"/>
  <c r="G58" i="20" s="1"/>
  <c r="C63" i="11" s="1"/>
  <c r="F58" i="18"/>
  <c r="F58" i="20" s="1"/>
  <c r="E58" i="18"/>
  <c r="E58" i="20" s="1"/>
  <c r="D58" i="18"/>
  <c r="D58" i="20" s="1"/>
  <c r="C58" i="18"/>
  <c r="C58" i="20" s="1"/>
  <c r="G57" i="18"/>
  <c r="G57" i="20" s="1"/>
  <c r="C62" i="11" s="1"/>
  <c r="F57" i="18"/>
  <c r="F57" i="20" s="1"/>
  <c r="E57" i="18"/>
  <c r="E57" i="20" s="1"/>
  <c r="D57" i="18"/>
  <c r="D57" i="20" s="1"/>
  <c r="C57" i="18"/>
  <c r="C57" i="20" s="1"/>
  <c r="G56" i="18"/>
  <c r="G56" i="20" s="1"/>
  <c r="C61" i="11" s="1"/>
  <c r="F56" i="18"/>
  <c r="F56" i="20" s="1"/>
  <c r="E56" i="18"/>
  <c r="E56" i="20" s="1"/>
  <c r="D56" i="18"/>
  <c r="D56" i="20" s="1"/>
  <c r="C56" i="18"/>
  <c r="C56" i="20" s="1"/>
  <c r="G55" i="18"/>
  <c r="G55" i="20" s="1"/>
  <c r="C60" i="11" s="1"/>
  <c r="F55" i="18"/>
  <c r="F55" i="20" s="1"/>
  <c r="E55" i="18"/>
  <c r="E55" i="20" s="1"/>
  <c r="D55" i="18"/>
  <c r="D55" i="20" s="1"/>
  <c r="C55" i="18"/>
  <c r="C55" i="20" s="1"/>
  <c r="G54" i="18"/>
  <c r="G54" i="20" s="1"/>
  <c r="C59" i="11" s="1"/>
  <c r="F54" i="18"/>
  <c r="F54" i="20" s="1"/>
  <c r="E54" i="18"/>
  <c r="E54" i="20" s="1"/>
  <c r="D54" i="18"/>
  <c r="D54" i="20" s="1"/>
  <c r="C54" i="18"/>
  <c r="C54" i="20" s="1"/>
  <c r="G52" i="18"/>
  <c r="G52" i="20" s="1"/>
  <c r="C57" i="11" s="1"/>
  <c r="F52" i="18"/>
  <c r="F52" i="20" s="1"/>
  <c r="E52" i="18"/>
  <c r="E52" i="20" s="1"/>
  <c r="D52" i="18"/>
  <c r="D52" i="20" s="1"/>
  <c r="C52" i="18"/>
  <c r="C52" i="20" s="1"/>
  <c r="G51" i="18"/>
  <c r="G51" i="20" s="1"/>
  <c r="C56" i="11" s="1"/>
  <c r="F51" i="18"/>
  <c r="F51" i="20" s="1"/>
  <c r="E51" i="18"/>
  <c r="E51" i="20" s="1"/>
  <c r="D51" i="18"/>
  <c r="D51" i="20" s="1"/>
  <c r="C51" i="18"/>
  <c r="C51" i="20" s="1"/>
  <c r="G48" i="18"/>
  <c r="G48" i="20" s="1"/>
  <c r="C53" i="11" s="1"/>
  <c r="F48" i="18"/>
  <c r="F48" i="20" s="1"/>
  <c r="E48" i="18"/>
  <c r="E48" i="20" s="1"/>
  <c r="D48" i="18"/>
  <c r="D48" i="20" s="1"/>
  <c r="C48" i="18"/>
  <c r="C48" i="20" s="1"/>
  <c r="G47" i="18"/>
  <c r="G47" i="20" s="1"/>
  <c r="C52" i="11" s="1"/>
  <c r="F47" i="18"/>
  <c r="F47" i="20" s="1"/>
  <c r="E47" i="18"/>
  <c r="E47" i="20" s="1"/>
  <c r="D47" i="18"/>
  <c r="D47" i="20" s="1"/>
  <c r="C47" i="18"/>
  <c r="C47" i="20" s="1"/>
  <c r="G46" i="18"/>
  <c r="G46" i="20" s="1"/>
  <c r="C51" i="11" s="1"/>
  <c r="F46" i="18"/>
  <c r="F46" i="20" s="1"/>
  <c r="E46" i="18"/>
  <c r="E46" i="20" s="1"/>
  <c r="D46" i="18"/>
  <c r="D46" i="20" s="1"/>
  <c r="C46" i="18"/>
  <c r="C46" i="20" s="1"/>
  <c r="G45" i="18"/>
  <c r="G45" i="20" s="1"/>
  <c r="C50" i="11" s="1"/>
  <c r="F45" i="18"/>
  <c r="F45" i="20" s="1"/>
  <c r="E45" i="18"/>
  <c r="E45" i="20" s="1"/>
  <c r="D45" i="18"/>
  <c r="D45" i="20" s="1"/>
  <c r="C45" i="18"/>
  <c r="C45" i="20" s="1"/>
  <c r="G43" i="18"/>
  <c r="G43" i="20" s="1"/>
  <c r="C48" i="11" s="1"/>
  <c r="F43" i="18"/>
  <c r="F43" i="20" s="1"/>
  <c r="E43" i="18"/>
  <c r="E43" i="20" s="1"/>
  <c r="D43" i="18"/>
  <c r="D43" i="20" s="1"/>
  <c r="C43" i="18"/>
  <c r="C43" i="20" s="1"/>
  <c r="G42" i="18"/>
  <c r="G42" i="20" s="1"/>
  <c r="C47" i="11" s="1"/>
  <c r="F42" i="18"/>
  <c r="F42" i="20" s="1"/>
  <c r="E42" i="18"/>
  <c r="E42" i="20" s="1"/>
  <c r="D42" i="18"/>
  <c r="D42" i="20" s="1"/>
  <c r="C42" i="18"/>
  <c r="C42" i="20" s="1"/>
  <c r="G41" i="18"/>
  <c r="G41" i="20" s="1"/>
  <c r="C46" i="11" s="1"/>
  <c r="F41" i="18"/>
  <c r="F41" i="20" s="1"/>
  <c r="E41" i="18"/>
  <c r="E41" i="20" s="1"/>
  <c r="D41" i="18"/>
  <c r="D41" i="20" s="1"/>
  <c r="C41" i="18"/>
  <c r="C41" i="20" s="1"/>
  <c r="G40" i="18"/>
  <c r="G40" i="20" s="1"/>
  <c r="C45" i="11" s="1"/>
  <c r="F40" i="18"/>
  <c r="F40" i="20" s="1"/>
  <c r="E40" i="18"/>
  <c r="E40" i="20" s="1"/>
  <c r="D40" i="18"/>
  <c r="D40" i="20" s="1"/>
  <c r="C40" i="18"/>
  <c r="C40" i="20" s="1"/>
  <c r="G39" i="18"/>
  <c r="G39" i="20" s="1"/>
  <c r="C44" i="11" s="1"/>
  <c r="F39" i="18"/>
  <c r="F39" i="20" s="1"/>
  <c r="E39" i="18"/>
  <c r="E39" i="20" s="1"/>
  <c r="D39" i="18"/>
  <c r="D39" i="20" s="1"/>
  <c r="C39" i="18"/>
  <c r="C39" i="20" s="1"/>
  <c r="G36" i="18"/>
  <c r="G36" i="20" s="1"/>
  <c r="C41" i="11" s="1"/>
  <c r="F36" i="18"/>
  <c r="F36" i="20" s="1"/>
  <c r="E36" i="18"/>
  <c r="E36" i="20" s="1"/>
  <c r="D36" i="18"/>
  <c r="D36" i="20" s="1"/>
  <c r="C36" i="18"/>
  <c r="C36" i="20" s="1"/>
  <c r="G35" i="18"/>
  <c r="G35" i="20" s="1"/>
  <c r="C40" i="11" s="1"/>
  <c r="F35" i="18"/>
  <c r="F35" i="20" s="1"/>
  <c r="E35" i="18"/>
  <c r="E35" i="20" s="1"/>
  <c r="D35" i="18"/>
  <c r="D35" i="20" s="1"/>
  <c r="C35" i="18"/>
  <c r="C35" i="20" s="1"/>
  <c r="G32" i="18"/>
  <c r="G32" i="20" s="1"/>
  <c r="C37" i="11" s="1"/>
  <c r="F32" i="18"/>
  <c r="F32" i="20" s="1"/>
  <c r="E32" i="18"/>
  <c r="E32" i="20" s="1"/>
  <c r="D32" i="18"/>
  <c r="D32" i="20" s="1"/>
  <c r="C32" i="18"/>
  <c r="C32" i="20" s="1"/>
  <c r="G31" i="18"/>
  <c r="G31" i="20" s="1"/>
  <c r="C36" i="11" s="1"/>
  <c r="F31" i="18"/>
  <c r="F31" i="20" s="1"/>
  <c r="E31" i="18"/>
  <c r="E31" i="20" s="1"/>
  <c r="D31" i="18"/>
  <c r="D31" i="20" s="1"/>
  <c r="C31" i="18"/>
  <c r="C31" i="20" s="1"/>
  <c r="G29" i="18"/>
  <c r="G29" i="20" s="1"/>
  <c r="C34" i="11" s="1"/>
  <c r="F29" i="18"/>
  <c r="F29" i="20" s="1"/>
  <c r="E29" i="18"/>
  <c r="E29" i="20" s="1"/>
  <c r="D29" i="18"/>
  <c r="D29" i="20" s="1"/>
  <c r="C29" i="18"/>
  <c r="C29" i="20" s="1"/>
  <c r="G27" i="18"/>
  <c r="G27" i="20" s="1"/>
  <c r="C32" i="11" s="1"/>
  <c r="F27" i="18"/>
  <c r="F27" i="20" s="1"/>
  <c r="E27" i="18"/>
  <c r="E27" i="20" s="1"/>
  <c r="D27" i="18"/>
  <c r="D27" i="20" s="1"/>
  <c r="C27" i="18"/>
  <c r="C27" i="20" s="1"/>
  <c r="G25" i="18"/>
  <c r="G25" i="20" s="1"/>
  <c r="C30" i="11" s="1"/>
  <c r="F25" i="18"/>
  <c r="F25" i="20" s="1"/>
  <c r="E25" i="18"/>
  <c r="E25" i="20" s="1"/>
  <c r="D25" i="18"/>
  <c r="D25" i="20" s="1"/>
  <c r="C25" i="18"/>
  <c r="C25" i="20" s="1"/>
  <c r="G22" i="18"/>
  <c r="G22" i="20" s="1"/>
  <c r="C27" i="11" s="1"/>
  <c r="F22" i="18"/>
  <c r="F22" i="20" s="1"/>
  <c r="E22" i="18"/>
  <c r="E22" i="20" s="1"/>
  <c r="D22" i="18"/>
  <c r="D22" i="20" s="1"/>
  <c r="C22" i="18"/>
  <c r="C22" i="20" s="1"/>
  <c r="G20" i="18"/>
  <c r="G20" i="20" s="1"/>
  <c r="C25" i="11" s="1"/>
  <c r="F20" i="18"/>
  <c r="F20" i="20" s="1"/>
  <c r="E20" i="18"/>
  <c r="E20" i="20" s="1"/>
  <c r="D20" i="18"/>
  <c r="D20" i="20" s="1"/>
  <c r="C20" i="18"/>
  <c r="C20" i="20" s="1"/>
  <c r="G18" i="18"/>
  <c r="G18" i="20" s="1"/>
  <c r="C23" i="11" s="1"/>
  <c r="F18" i="18"/>
  <c r="F18" i="20" s="1"/>
  <c r="E18" i="18"/>
  <c r="E18" i="20" s="1"/>
  <c r="D18" i="18"/>
  <c r="D18" i="20" s="1"/>
  <c r="C18" i="18"/>
  <c r="C18" i="20" s="1"/>
  <c r="G16" i="18"/>
  <c r="G16" i="20" s="1"/>
  <c r="C21" i="11" s="1"/>
  <c r="F16" i="18"/>
  <c r="F16" i="20" s="1"/>
  <c r="E16" i="18"/>
  <c r="E16" i="20" s="1"/>
  <c r="D16" i="18"/>
  <c r="D16" i="20" s="1"/>
  <c r="C16" i="18"/>
  <c r="C16" i="20" s="1"/>
  <c r="G14" i="18"/>
  <c r="G14" i="20" s="1"/>
  <c r="C19" i="11" s="1"/>
  <c r="F14" i="18"/>
  <c r="F14" i="20" s="1"/>
  <c r="E14" i="18"/>
  <c r="E14" i="20" s="1"/>
  <c r="D14" i="18"/>
  <c r="D14" i="20" s="1"/>
  <c r="C14" i="18"/>
  <c r="C14" i="20" s="1"/>
  <c r="G12" i="18"/>
  <c r="G12" i="20" s="1"/>
  <c r="C17" i="11" s="1"/>
  <c r="F12" i="18"/>
  <c r="F12" i="20" s="1"/>
  <c r="E12" i="18"/>
  <c r="E12" i="20" s="1"/>
  <c r="D12" i="18"/>
  <c r="D12" i="20" s="1"/>
  <c r="C12" i="18"/>
  <c r="C12" i="20" s="1"/>
  <c r="G10" i="18"/>
  <c r="G10" i="20" s="1"/>
  <c r="C15" i="11" s="1"/>
  <c r="F10" i="18"/>
  <c r="F10" i="20" s="1"/>
  <c r="E10" i="18"/>
  <c r="E10" i="20" s="1"/>
  <c r="D10" i="18"/>
  <c r="D10" i="20" s="1"/>
  <c r="C10" i="18"/>
  <c r="C10" i="20" s="1"/>
  <c r="G9" i="18"/>
  <c r="G9" i="20" s="1"/>
  <c r="C14" i="11" s="1"/>
  <c r="F9" i="18"/>
  <c r="F9" i="20" s="1"/>
  <c r="E9" i="18"/>
  <c r="E9" i="20" s="1"/>
  <c r="D9" i="18"/>
  <c r="D9" i="20" s="1"/>
  <c r="C9" i="18"/>
  <c r="C9" i="20" s="1"/>
  <c r="G8" i="18"/>
  <c r="G8" i="20" s="1"/>
  <c r="C13" i="11" s="1"/>
  <c r="F8" i="18"/>
  <c r="F8" i="20" s="1"/>
  <c r="E8" i="18"/>
  <c r="E8" i="20" s="1"/>
  <c r="D8" i="18"/>
  <c r="D8" i="20" s="1"/>
  <c r="C8" i="18"/>
  <c r="C8" i="20" s="1"/>
  <c r="G7" i="18"/>
  <c r="G7" i="20" s="1"/>
  <c r="C12" i="11" s="1"/>
  <c r="F7" i="18"/>
  <c r="F7" i="20" s="1"/>
  <c r="E7" i="18"/>
  <c r="E7" i="20" s="1"/>
  <c r="D7" i="18"/>
  <c r="D7" i="20" s="1"/>
  <c r="C7" i="18"/>
  <c r="C7" i="20" s="1"/>
  <c r="G6" i="18"/>
  <c r="G6" i="20" s="1"/>
  <c r="C11" i="11" s="1"/>
  <c r="F6" i="18"/>
  <c r="F6" i="20" s="1"/>
  <c r="E6" i="18"/>
  <c r="E6" i="20" s="1"/>
  <c r="D6" i="18"/>
  <c r="D6" i="20" s="1"/>
  <c r="C6" i="18"/>
  <c r="C6" i="20" s="1"/>
  <c r="G145" i="23" l="1"/>
  <c r="G145" i="24" s="1"/>
  <c r="G146" i="24"/>
  <c r="D18" i="26" s="1"/>
  <c r="F145" i="23"/>
  <c r="F145" i="24" s="1"/>
  <c r="F146" i="24"/>
  <c r="C177" i="23"/>
  <c r="C177" i="24" s="1"/>
  <c r="C178" i="24"/>
  <c r="C138" i="23"/>
  <c r="C138" i="24" s="1"/>
  <c r="C141" i="24"/>
  <c r="E205" i="23"/>
  <c r="E206" i="24"/>
  <c r="F84" i="23"/>
  <c r="F95" i="24"/>
  <c r="E130" i="23"/>
  <c r="E130" i="24" s="1"/>
  <c r="E131" i="24"/>
  <c r="E125" i="23"/>
  <c r="E5" i="21"/>
  <c r="F171" i="21"/>
  <c r="F171" i="9" s="1"/>
  <c r="E156" i="21"/>
  <c r="E156" i="9" s="1"/>
  <c r="E45" i="23"/>
  <c r="E45" i="24" s="1"/>
  <c r="E46" i="24"/>
  <c r="G184" i="24"/>
  <c r="C22" i="25" s="1"/>
  <c r="G182" i="23"/>
  <c r="G182" i="24" s="1"/>
  <c r="C20" i="25" s="1"/>
  <c r="G45" i="23"/>
  <c r="G45" i="24" s="1"/>
  <c r="C50" i="28" s="1"/>
  <c r="C119" i="24"/>
  <c r="C162" i="9"/>
  <c r="C161" i="21"/>
  <c r="C161" i="9" s="1"/>
  <c r="E23" i="23"/>
  <c r="E23" i="24" s="1"/>
  <c r="E24" i="24"/>
  <c r="G159" i="23"/>
  <c r="G159" i="24" s="1"/>
  <c r="C25" i="26" s="1"/>
  <c r="G160" i="24"/>
  <c r="D25" i="26" s="1"/>
  <c r="G38" i="23"/>
  <c r="E145" i="23"/>
  <c r="E145" i="24" s="1"/>
  <c r="E68" i="21"/>
  <c r="E68" i="9" s="1"/>
  <c r="G189" i="21"/>
  <c r="G189" i="9" s="1"/>
  <c r="C45" i="7" s="1"/>
  <c r="G161" i="21"/>
  <c r="G161" i="9" s="1"/>
  <c r="C15" i="7" s="1"/>
  <c r="D106" i="9"/>
  <c r="E117" i="23"/>
  <c r="E117" i="24" s="1"/>
  <c r="E118" i="24"/>
  <c r="D187" i="23"/>
  <c r="D187" i="24" s="1"/>
  <c r="D188" i="24"/>
  <c r="D5" i="23"/>
  <c r="D6" i="24"/>
  <c r="F198" i="23"/>
  <c r="F199" i="24"/>
  <c r="E54" i="23"/>
  <c r="E54" i="24" s="1"/>
  <c r="E55" i="24"/>
  <c r="D148" i="23"/>
  <c r="D148" i="24" s="1"/>
  <c r="D149" i="24"/>
  <c r="E90" i="23"/>
  <c r="E90" i="24" s="1"/>
  <c r="C23" i="23"/>
  <c r="C23" i="24" s="1"/>
  <c r="D23" i="23"/>
  <c r="D23" i="24" s="1"/>
  <c r="C117" i="20"/>
  <c r="C38" i="9"/>
  <c r="C37" i="21"/>
  <c r="C37" i="9" s="1"/>
  <c r="G34" i="21"/>
  <c r="G34" i="9" s="1"/>
  <c r="C39" i="1" s="1"/>
  <c r="G85" i="23"/>
  <c r="G86" i="24"/>
  <c r="C11" i="27" s="1"/>
  <c r="G187" i="23"/>
  <c r="G187" i="24" s="1"/>
  <c r="C25" i="25" s="1"/>
  <c r="G188" i="24"/>
  <c r="C26" i="25" s="1"/>
  <c r="C142" i="23"/>
  <c r="C142" i="24" s="1"/>
  <c r="C143" i="24"/>
  <c r="E5" i="23"/>
  <c r="E148" i="23"/>
  <c r="E148" i="24" s="1"/>
  <c r="D172" i="23"/>
  <c r="D173" i="24"/>
  <c r="C172" i="23"/>
  <c r="C173" i="24"/>
  <c r="F5" i="23"/>
  <c r="D184" i="24"/>
  <c r="D182" i="23"/>
  <c r="D182" i="24" s="1"/>
  <c r="C34" i="23"/>
  <c r="C34" i="24" s="1"/>
  <c r="C35" i="24"/>
  <c r="D45" i="23"/>
  <c r="D45" i="24" s="1"/>
  <c r="C198" i="23"/>
  <c r="C199" i="24"/>
  <c r="E69" i="23"/>
  <c r="E69" i="24" s="1"/>
  <c r="E70" i="24"/>
  <c r="F112" i="21"/>
  <c r="F112" i="9" s="1"/>
  <c r="F54" i="21"/>
  <c r="F54" i="9" s="1"/>
  <c r="G115" i="21"/>
  <c r="G115" i="9" s="1"/>
  <c r="C9" i="3" s="1"/>
  <c r="F134" i="21"/>
  <c r="F134" i="9" s="1"/>
  <c r="C139" i="23"/>
  <c r="C139" i="24" s="1"/>
  <c r="D20" i="26"/>
  <c r="C20" i="26"/>
  <c r="F159" i="23"/>
  <c r="F159" i="24" s="1"/>
  <c r="F160" i="24"/>
  <c r="E184" i="24"/>
  <c r="E182" i="23"/>
  <c r="E182" i="24" s="1"/>
  <c r="E159" i="23"/>
  <c r="E159" i="24" s="1"/>
  <c r="E160" i="24"/>
  <c r="G205" i="23"/>
  <c r="G205" i="24" s="1"/>
  <c r="C45" i="25" s="1"/>
  <c r="G206" i="24"/>
  <c r="C46" i="25" s="1"/>
  <c r="D54" i="23"/>
  <c r="D54" i="24" s="1"/>
  <c r="D85" i="23"/>
  <c r="D86" i="24"/>
  <c r="G165" i="23"/>
  <c r="G135" i="24"/>
  <c r="F14" i="26" s="1"/>
  <c r="E95" i="23"/>
  <c r="E95" i="24" s="1"/>
  <c r="E96" i="24"/>
  <c r="C69" i="23"/>
  <c r="C70" i="24"/>
  <c r="D69" i="23"/>
  <c r="D69" i="24" s="1"/>
  <c r="D70" i="24"/>
  <c r="C45" i="23"/>
  <c r="C46" i="24"/>
  <c r="F192" i="23"/>
  <c r="F192" i="24" s="1"/>
  <c r="F193" i="24"/>
  <c r="F208" i="23"/>
  <c r="F209" i="24"/>
  <c r="F23" i="23"/>
  <c r="F23" i="24" s="1"/>
  <c r="F24" i="24"/>
  <c r="C163" i="23"/>
  <c r="C137" i="24"/>
  <c r="D182" i="9"/>
  <c r="D175" i="21"/>
  <c r="F130" i="23"/>
  <c r="F130" i="24" s="1"/>
  <c r="F131" i="24"/>
  <c r="F125" i="23"/>
  <c r="F125" i="24" s="1"/>
  <c r="G142" i="23"/>
  <c r="G142" i="24" s="1"/>
  <c r="G143" i="24"/>
  <c r="D17" i="26" s="1"/>
  <c r="C208" i="23"/>
  <c r="C209" i="24"/>
  <c r="E208" i="23"/>
  <c r="E208" i="24" s="1"/>
  <c r="E209" i="24"/>
  <c r="D114" i="23"/>
  <c r="D114" i="24" s="1"/>
  <c r="D115" i="24"/>
  <c r="C184" i="24"/>
  <c r="C182" i="23"/>
  <c r="C182" i="24" s="1"/>
  <c r="F106" i="21"/>
  <c r="F106" i="9" s="1"/>
  <c r="F97" i="21"/>
  <c r="F97" i="9" s="1"/>
  <c r="D62" i="21"/>
  <c r="D62" i="9" s="1"/>
  <c r="E115" i="21"/>
  <c r="E115" i="9" s="1"/>
  <c r="F93" i="21"/>
  <c r="F93" i="9" s="1"/>
  <c r="D102" i="21"/>
  <c r="D102" i="9" s="1"/>
  <c r="F172" i="24"/>
  <c r="G23" i="23"/>
  <c r="G23" i="24" s="1"/>
  <c r="C28" i="28" s="1"/>
  <c r="G24" i="24"/>
  <c r="C29" i="28" s="1"/>
  <c r="G172" i="23"/>
  <c r="E139" i="23"/>
  <c r="E139" i="24" s="1"/>
  <c r="E137" i="23"/>
  <c r="E140" i="24"/>
  <c r="D208" i="23"/>
  <c r="D209" i="24"/>
  <c r="G34" i="23"/>
  <c r="G34" i="24" s="1"/>
  <c r="C39" i="28" s="1"/>
  <c r="C205" i="23"/>
  <c r="C205" i="24" s="1"/>
  <c r="C206" i="24"/>
  <c r="D205" i="23"/>
  <c r="D205" i="24" s="1"/>
  <c r="D206" i="24"/>
  <c r="D99" i="23"/>
  <c r="D99" i="24" s="1"/>
  <c r="E192" i="9"/>
  <c r="E188" i="21"/>
  <c r="D106" i="24"/>
  <c r="D104" i="23"/>
  <c r="D104" i="24" s="1"/>
  <c r="E135" i="23"/>
  <c r="E126" i="24"/>
  <c r="G106" i="21"/>
  <c r="G106" i="9" s="1"/>
  <c r="C33" i="2" s="1"/>
  <c r="F62" i="23"/>
  <c r="F62" i="24" s="1"/>
  <c r="F63" i="24"/>
  <c r="F124" i="23"/>
  <c r="F124" i="24" s="1"/>
  <c r="F126" i="24"/>
  <c r="D130" i="23"/>
  <c r="D130" i="24" s="1"/>
  <c r="D131" i="24"/>
  <c r="D125" i="23"/>
  <c r="D97" i="21"/>
  <c r="D97" i="9" s="1"/>
  <c r="C106" i="21"/>
  <c r="C106" i="9" s="1"/>
  <c r="F83" i="21"/>
  <c r="F83" i="9" s="1"/>
  <c r="C93" i="21"/>
  <c r="C93" i="9" s="1"/>
  <c r="G112" i="21"/>
  <c r="G112" i="9" s="1"/>
  <c r="C39" i="2" s="1"/>
  <c r="D171" i="21"/>
  <c r="D171" i="9" s="1"/>
  <c r="E45" i="21"/>
  <c r="E45" i="9" s="1"/>
  <c r="E63" i="23"/>
  <c r="E106" i="24"/>
  <c r="E104" i="23"/>
  <c r="E104" i="24" s="1"/>
  <c r="E138" i="23"/>
  <c r="E138" i="24" s="1"/>
  <c r="E141" i="24"/>
  <c r="F177" i="23"/>
  <c r="F177" i="24" s="1"/>
  <c r="F178" i="24"/>
  <c r="D198" i="23"/>
  <c r="D198" i="24" s="1"/>
  <c r="D199" i="24"/>
  <c r="C217" i="23"/>
  <c r="C217" i="24" s="1"/>
  <c r="C215" i="24"/>
  <c r="D192" i="23"/>
  <c r="D38" i="23"/>
  <c r="D39" i="24"/>
  <c r="G63" i="23"/>
  <c r="G64" i="24"/>
  <c r="E9" i="28" s="1"/>
  <c r="F187" i="23"/>
  <c r="F187" i="24" s="1"/>
  <c r="F188" i="24"/>
  <c r="G117" i="23"/>
  <c r="G117" i="24" s="1"/>
  <c r="C9" i="26" s="1"/>
  <c r="G118" i="24"/>
  <c r="D9" i="26" s="1"/>
  <c r="G139" i="23"/>
  <c r="G139" i="24" s="1"/>
  <c r="G137" i="23"/>
  <c r="G140" i="24"/>
  <c r="D16" i="26" s="1"/>
  <c r="F135" i="23"/>
  <c r="F217" i="23"/>
  <c r="F217" i="24" s="1"/>
  <c r="F215" i="24"/>
  <c r="F38" i="23"/>
  <c r="C85" i="23"/>
  <c r="C117" i="23"/>
  <c r="C117" i="24" s="1"/>
  <c r="C118" i="24"/>
  <c r="D135" i="23"/>
  <c r="D126" i="24"/>
  <c r="F99" i="23"/>
  <c r="F99" i="24" s="1"/>
  <c r="F100" i="24"/>
  <c r="D163" i="23"/>
  <c r="D137" i="24"/>
  <c r="C176" i="21"/>
  <c r="C176" i="9" s="1"/>
  <c r="D120" i="20"/>
  <c r="C166" i="21"/>
  <c r="C166" i="9" s="1"/>
  <c r="D23" i="21"/>
  <c r="D23" i="9" s="1"/>
  <c r="G68" i="21"/>
  <c r="G68" i="9" s="1"/>
  <c r="E14" i="1" s="1"/>
  <c r="C83" i="21"/>
  <c r="C83" i="9" s="1"/>
  <c r="G171" i="21"/>
  <c r="G171" i="9" s="1"/>
  <c r="C25" i="7" s="1"/>
  <c r="D192" i="21"/>
  <c r="G8" i="9"/>
  <c r="C13" i="1" s="1"/>
  <c r="E34" i="23"/>
  <c r="E34" i="24" s="1"/>
  <c r="E35" i="24"/>
  <c r="D117" i="23"/>
  <c r="D117" i="24" s="1"/>
  <c r="D118" i="24"/>
  <c r="G95" i="23"/>
  <c r="G95" i="24" s="1"/>
  <c r="C20" i="27" s="1"/>
  <c r="G96" i="24"/>
  <c r="C21" i="27" s="1"/>
  <c r="E198" i="23"/>
  <c r="G108" i="23"/>
  <c r="G108" i="24" s="1"/>
  <c r="C33" i="27" s="1"/>
  <c r="G109" i="24"/>
  <c r="C34" i="27" s="1"/>
  <c r="D217" i="23"/>
  <c r="D217" i="24" s="1"/>
  <c r="D215" i="24"/>
  <c r="E37" i="23"/>
  <c r="E37" i="24" s="1"/>
  <c r="E38" i="24"/>
  <c r="E114" i="23"/>
  <c r="E114" i="24" s="1"/>
  <c r="E115" i="24"/>
  <c r="C21" i="26"/>
  <c r="D21" i="26"/>
  <c r="D108" i="23"/>
  <c r="D108" i="24" s="1"/>
  <c r="D109" i="24"/>
  <c r="D95" i="23"/>
  <c r="D95" i="24" s="1"/>
  <c r="D96" i="24"/>
  <c r="E85" i="24"/>
  <c r="G5" i="23"/>
  <c r="D63" i="23"/>
  <c r="D138" i="23"/>
  <c r="D141" i="24"/>
  <c r="C97" i="21"/>
  <c r="C97" i="9" s="1"/>
  <c r="E145" i="21"/>
  <c r="E145" i="9" s="1"/>
  <c r="F142" i="23"/>
  <c r="F142" i="24" s="1"/>
  <c r="F143" i="24"/>
  <c r="G125" i="24"/>
  <c r="E11" i="26" s="1"/>
  <c r="G124" i="23"/>
  <c r="G124" i="24" s="1"/>
  <c r="C11" i="26" s="1"/>
  <c r="G177" i="23"/>
  <c r="G177" i="24" s="1"/>
  <c r="C15" i="25" s="1"/>
  <c r="G178" i="24"/>
  <c r="C16" i="25" s="1"/>
  <c r="C38" i="23"/>
  <c r="C38" i="24" s="1"/>
  <c r="C39" i="24"/>
  <c r="F138" i="23"/>
  <c r="F138" i="24" s="1"/>
  <c r="E217" i="23"/>
  <c r="E217" i="24" s="1"/>
  <c r="E215" i="24"/>
  <c r="D90" i="23"/>
  <c r="D90" i="24" s="1"/>
  <c r="D142" i="23"/>
  <c r="D142" i="24" s="1"/>
  <c r="D143" i="24"/>
  <c r="F137" i="23"/>
  <c r="G198" i="23"/>
  <c r="G199" i="24"/>
  <c r="C38" i="25" s="1"/>
  <c r="C124" i="23"/>
  <c r="C124" i="24" s="1"/>
  <c r="C125" i="24"/>
  <c r="C90" i="23"/>
  <c r="C90" i="24" s="1"/>
  <c r="E106" i="9"/>
  <c r="F23" i="21"/>
  <c r="F23" i="9" s="1"/>
  <c r="E182" i="9"/>
  <c r="E175" i="21"/>
  <c r="E83" i="21"/>
  <c r="E83" i="9" s="1"/>
  <c r="F68" i="21"/>
  <c r="F68" i="9" s="1"/>
  <c r="E161" i="21"/>
  <c r="E161" i="9" s="1"/>
  <c r="F108" i="23"/>
  <c r="F108" i="24" s="1"/>
  <c r="G69" i="23"/>
  <c r="G69" i="24" s="1"/>
  <c r="E14" i="28" s="1"/>
  <c r="G70" i="24"/>
  <c r="E15" i="28" s="1"/>
  <c r="G119" i="24"/>
  <c r="E9" i="26" s="1"/>
  <c r="C114" i="23"/>
  <c r="C114" i="24" s="1"/>
  <c r="E192" i="23"/>
  <c r="E192" i="24" s="1"/>
  <c r="C108" i="23"/>
  <c r="C108" i="24" s="1"/>
  <c r="C109" i="24"/>
  <c r="F54" i="23"/>
  <c r="F54" i="24" s="1"/>
  <c r="F55" i="24"/>
  <c r="C95" i="23"/>
  <c r="C95" i="24" s="1"/>
  <c r="C96" i="24"/>
  <c r="E172" i="23"/>
  <c r="E173" i="24"/>
  <c r="G208" i="23"/>
  <c r="G209" i="24"/>
  <c r="C49" i="25" s="1"/>
  <c r="D34" i="23"/>
  <c r="D34" i="24" s="1"/>
  <c r="C135" i="23"/>
  <c r="C126" i="24"/>
  <c r="C187" i="23"/>
  <c r="C187" i="24" s="1"/>
  <c r="C188" i="24"/>
  <c r="E166" i="9"/>
  <c r="D166" i="9"/>
  <c r="C5" i="23"/>
  <c r="C5" i="24" s="1"/>
  <c r="D155" i="20"/>
  <c r="D152" i="18"/>
  <c r="D152" i="20" s="1"/>
  <c r="E155" i="20"/>
  <c r="E152" i="18"/>
  <c r="E152" i="20" s="1"/>
  <c r="F155" i="20"/>
  <c r="F152" i="18"/>
  <c r="F152" i="20" s="1"/>
  <c r="G155" i="20"/>
  <c r="F24" i="13" s="1"/>
  <c r="G152" i="18"/>
  <c r="G152" i="20" s="1"/>
  <c r="C24" i="13" s="1"/>
  <c r="D5" i="21"/>
  <c r="G24" i="9"/>
  <c r="C29" i="1" s="1"/>
  <c r="F5" i="21"/>
  <c r="F4" i="21" s="1"/>
  <c r="F4" i="9" s="1"/>
  <c r="C23" i="21"/>
  <c r="C23" i="9" s="1"/>
  <c r="C5" i="21"/>
  <c r="C5" i="9" s="1"/>
  <c r="C22" i="13"/>
  <c r="F22" i="13"/>
  <c r="D149" i="21"/>
  <c r="D129" i="9"/>
  <c r="E149" i="21"/>
  <c r="E129" i="9"/>
  <c r="C44" i="18"/>
  <c r="C44" i="20" s="1"/>
  <c r="G149" i="21"/>
  <c r="G129" i="9"/>
  <c r="D15" i="3" s="1"/>
  <c r="D21" i="13"/>
  <c r="C21" i="13"/>
  <c r="D4" i="21"/>
  <c r="D4" i="9" s="1"/>
  <c r="D5" i="9"/>
  <c r="E5" i="9"/>
  <c r="E4" i="21"/>
  <c r="E4" i="9" s="1"/>
  <c r="C149" i="21"/>
  <c r="C129" i="9"/>
  <c r="E120" i="21"/>
  <c r="E120" i="9" s="1"/>
  <c r="E121" i="9"/>
  <c r="G120" i="20"/>
  <c r="F10" i="13" s="1"/>
  <c r="F23" i="13"/>
  <c r="C23" i="13"/>
  <c r="F120" i="21"/>
  <c r="F120" i="9" s="1"/>
  <c r="F121" i="9"/>
  <c r="D20" i="13"/>
  <c r="C20" i="13"/>
  <c r="C120" i="21"/>
  <c r="C120" i="9" s="1"/>
  <c r="C121" i="9"/>
  <c r="G120" i="21"/>
  <c r="G120" i="9" s="1"/>
  <c r="C11" i="3" s="1"/>
  <c r="G121" i="9"/>
  <c r="E11" i="3" s="1"/>
  <c r="D120" i="21"/>
  <c r="D120" i="9" s="1"/>
  <c r="D121" i="9"/>
  <c r="G5" i="9"/>
  <c r="C10" i="1" s="1"/>
  <c r="G4" i="21"/>
  <c r="G4" i="9" s="1"/>
  <c r="C9" i="1" s="1"/>
  <c r="E37" i="21"/>
  <c r="E37" i="9" s="1"/>
  <c r="E128" i="21"/>
  <c r="E128" i="9" s="1"/>
  <c r="E175" i="9"/>
  <c r="C61" i="21"/>
  <c r="C61" i="9" s="1"/>
  <c r="C128" i="21"/>
  <c r="C128" i="9" s="1"/>
  <c r="D175" i="9"/>
  <c r="G175" i="21"/>
  <c r="G175" i="9" s="1"/>
  <c r="C43" i="7" s="1"/>
  <c r="E188" i="9"/>
  <c r="F188" i="21"/>
  <c r="F188" i="9" s="1"/>
  <c r="G61" i="21"/>
  <c r="G61" i="9" s="1"/>
  <c r="E23" i="1" s="1"/>
  <c r="F175" i="21"/>
  <c r="F175" i="9" s="1"/>
  <c r="G37" i="21"/>
  <c r="G37" i="9" s="1"/>
  <c r="C42" i="1" s="1"/>
  <c r="G188" i="21"/>
  <c r="G188" i="9" s="1"/>
  <c r="C51" i="7" s="1"/>
  <c r="F155" i="21"/>
  <c r="G155" i="21"/>
  <c r="F37" i="21"/>
  <c r="F37" i="9" s="1"/>
  <c r="E82" i="21"/>
  <c r="G82" i="21"/>
  <c r="D37" i="21"/>
  <c r="D37" i="9" s="1"/>
  <c r="D82" i="21"/>
  <c r="F82" i="21"/>
  <c r="G128" i="21"/>
  <c r="G128" i="9" s="1"/>
  <c r="D128" i="21"/>
  <c r="D128" i="9" s="1"/>
  <c r="C155" i="21"/>
  <c r="C154" i="21" s="1"/>
  <c r="C188" i="21"/>
  <c r="C188" i="9" s="1"/>
  <c r="D155" i="21"/>
  <c r="D154" i="21" s="1"/>
  <c r="F149" i="21"/>
  <c r="F149" i="9" s="1"/>
  <c r="F128" i="21"/>
  <c r="F128" i="9" s="1"/>
  <c r="C5" i="18"/>
  <c r="C5" i="20" s="1"/>
  <c r="G124" i="18"/>
  <c r="G124" i="20" s="1"/>
  <c r="C12" i="13" s="1"/>
  <c r="E123" i="18"/>
  <c r="G139" i="18"/>
  <c r="G139" i="20" s="1"/>
  <c r="F136" i="18"/>
  <c r="F136" i="20" s="1"/>
  <c r="D136" i="18"/>
  <c r="D136" i="20" s="1"/>
  <c r="D213" i="18"/>
  <c r="D213" i="20" s="1"/>
  <c r="C201" i="18"/>
  <c r="C201" i="20" s="1"/>
  <c r="F53" i="18"/>
  <c r="F53" i="20" s="1"/>
  <c r="C142" i="18"/>
  <c r="C142" i="20" s="1"/>
  <c r="E183" i="18"/>
  <c r="E183" i="20" s="1"/>
  <c r="E204" i="18"/>
  <c r="E44" i="18"/>
  <c r="E44" i="20" s="1"/>
  <c r="G89" i="18"/>
  <c r="G89" i="20" s="1"/>
  <c r="C15" i="12" s="1"/>
  <c r="D127" i="18"/>
  <c r="D127" i="20" s="1"/>
  <c r="F139" i="18"/>
  <c r="F139" i="20" s="1"/>
  <c r="G156" i="18"/>
  <c r="G156" i="20" s="1"/>
  <c r="C25" i="13" s="1"/>
  <c r="G34" i="18"/>
  <c r="G34" i="20" s="1"/>
  <c r="C39" i="11" s="1"/>
  <c r="D44" i="18"/>
  <c r="D44" i="20" s="1"/>
  <c r="C111" i="18"/>
  <c r="C111" i="20" s="1"/>
  <c r="F156" i="18"/>
  <c r="F156" i="20" s="1"/>
  <c r="C53" i="18"/>
  <c r="C53" i="20" s="1"/>
  <c r="C156" i="18"/>
  <c r="C156" i="20" s="1"/>
  <c r="F106" i="18"/>
  <c r="F106" i="20" s="1"/>
  <c r="F111" i="18"/>
  <c r="F111" i="20" s="1"/>
  <c r="D114" i="18"/>
  <c r="D114" i="20" s="1"/>
  <c r="F127" i="18"/>
  <c r="F127" i="20" s="1"/>
  <c r="F142" i="18"/>
  <c r="F142" i="20" s="1"/>
  <c r="E98" i="18"/>
  <c r="E98" i="20" s="1"/>
  <c r="F102" i="18"/>
  <c r="F102" i="20" s="1"/>
  <c r="D106" i="18"/>
  <c r="D123" i="18"/>
  <c r="D132" i="18" s="1"/>
  <c r="D53" i="18"/>
  <c r="D53" i="20" s="1"/>
  <c r="F62" i="18"/>
  <c r="F62" i="20" s="1"/>
  <c r="E94" i="18"/>
  <c r="E94" i="20" s="1"/>
  <c r="C123" i="18"/>
  <c r="F44" i="18"/>
  <c r="F44" i="20" s="1"/>
  <c r="F174" i="18"/>
  <c r="F174" i="20" s="1"/>
  <c r="F183" i="18"/>
  <c r="F183" i="20" s="1"/>
  <c r="C194" i="18"/>
  <c r="C194" i="20" s="1"/>
  <c r="G174" i="18"/>
  <c r="G174" i="20" s="1"/>
  <c r="C15" i="14" s="1"/>
  <c r="F201" i="18"/>
  <c r="F201" i="20" s="1"/>
  <c r="G84" i="18"/>
  <c r="G84" i="20" s="1"/>
  <c r="C10" i="12" s="1"/>
  <c r="E89" i="18"/>
  <c r="E89" i="20" s="1"/>
  <c r="C89" i="18"/>
  <c r="C89" i="20" s="1"/>
  <c r="F94" i="18"/>
  <c r="F94" i="20" s="1"/>
  <c r="D135" i="18"/>
  <c r="D135" i="20" s="1"/>
  <c r="G53" i="18"/>
  <c r="G53" i="20" s="1"/>
  <c r="C58" i="11" s="1"/>
  <c r="G122" i="18"/>
  <c r="G122" i="20" s="1"/>
  <c r="E11" i="13" s="1"/>
  <c r="C136" i="18"/>
  <c r="C136" i="20" s="1"/>
  <c r="E169" i="18"/>
  <c r="E169" i="20" s="1"/>
  <c r="G188" i="18"/>
  <c r="G188" i="20" s="1"/>
  <c r="C30" i="14" s="1"/>
  <c r="F194" i="18"/>
  <c r="F194" i="20" s="1"/>
  <c r="E201" i="18"/>
  <c r="E201" i="20" s="1"/>
  <c r="G142" i="18"/>
  <c r="G142" i="20" s="1"/>
  <c r="F169" i="18"/>
  <c r="F169" i="20" s="1"/>
  <c r="D34" i="18"/>
  <c r="D34" i="20" s="1"/>
  <c r="E38" i="18"/>
  <c r="E38" i="20" s="1"/>
  <c r="C102" i="18"/>
  <c r="C102" i="20" s="1"/>
  <c r="C124" i="18"/>
  <c r="C124" i="20" s="1"/>
  <c r="F124" i="18"/>
  <c r="F124" i="20" s="1"/>
  <c r="F145" i="18"/>
  <c r="F145" i="20" s="1"/>
  <c r="G183" i="18"/>
  <c r="G183" i="20" s="1"/>
  <c r="C24" i="14" s="1"/>
  <c r="D204" i="18"/>
  <c r="E34" i="18"/>
  <c r="E34" i="20" s="1"/>
  <c r="C38" i="18"/>
  <c r="F38" i="18"/>
  <c r="F38" i="20" s="1"/>
  <c r="E53" i="18"/>
  <c r="E53" i="20" s="1"/>
  <c r="D111" i="18"/>
  <c r="D111" i="20" s="1"/>
  <c r="G111" i="18"/>
  <c r="G111" i="20" s="1"/>
  <c r="C37" i="12" s="1"/>
  <c r="D139" i="18"/>
  <c r="D139" i="20" s="1"/>
  <c r="D142" i="18"/>
  <c r="D142" i="20" s="1"/>
  <c r="G145" i="18"/>
  <c r="G145" i="20" s="1"/>
  <c r="E156" i="18"/>
  <c r="E156" i="20" s="1"/>
  <c r="D174" i="18"/>
  <c r="D174" i="20" s="1"/>
  <c r="D183" i="18"/>
  <c r="D183" i="20" s="1"/>
  <c r="F204" i="18"/>
  <c r="F204" i="20" s="1"/>
  <c r="G44" i="18"/>
  <c r="G44" i="20" s="1"/>
  <c r="C49" i="11" s="1"/>
  <c r="C178" i="18"/>
  <c r="C178" i="20" s="1"/>
  <c r="F34" i="18"/>
  <c r="F34" i="20" s="1"/>
  <c r="D98" i="18"/>
  <c r="D98" i="20" s="1"/>
  <c r="E102" i="18"/>
  <c r="E102" i="20" s="1"/>
  <c r="G136" i="18"/>
  <c r="G136" i="20" s="1"/>
  <c r="E139" i="18"/>
  <c r="E139" i="20" s="1"/>
  <c r="E142" i="18"/>
  <c r="E142" i="20" s="1"/>
  <c r="E174" i="18"/>
  <c r="E174" i="20" s="1"/>
  <c r="F178" i="18"/>
  <c r="F178" i="20" s="1"/>
  <c r="G204" i="18"/>
  <c r="G204" i="20" s="1"/>
  <c r="C47" i="14" s="1"/>
  <c r="C213" i="18"/>
  <c r="C213" i="20" s="1"/>
  <c r="E23" i="18"/>
  <c r="E23" i="20" s="1"/>
  <c r="D23" i="18"/>
  <c r="D23" i="20" s="1"/>
  <c r="G62" i="18"/>
  <c r="G62" i="20" s="1"/>
  <c r="E8" i="11" s="1"/>
  <c r="C106" i="18"/>
  <c r="C106" i="20" s="1"/>
  <c r="D89" i="18"/>
  <c r="D89" i="20" s="1"/>
  <c r="G94" i="18"/>
  <c r="G94" i="20" s="1"/>
  <c r="C20" i="12" s="1"/>
  <c r="G98" i="18"/>
  <c r="G98" i="20" s="1"/>
  <c r="C24" i="12" s="1"/>
  <c r="G102" i="18"/>
  <c r="G102" i="20" s="1"/>
  <c r="C28" i="12" s="1"/>
  <c r="C135" i="18"/>
  <c r="C135" i="20" s="1"/>
  <c r="C145" i="18"/>
  <c r="C145" i="20" s="1"/>
  <c r="G169" i="18"/>
  <c r="G169" i="20" s="1"/>
  <c r="C10" i="14" s="1"/>
  <c r="C174" i="18"/>
  <c r="C174" i="20" s="1"/>
  <c r="E188" i="18"/>
  <c r="E188" i="20" s="1"/>
  <c r="C188" i="18"/>
  <c r="C188" i="20" s="1"/>
  <c r="E213" i="18"/>
  <c r="E213" i="20" s="1"/>
  <c r="C23" i="18"/>
  <c r="C23" i="20" s="1"/>
  <c r="D62" i="18"/>
  <c r="D62" i="20" s="1"/>
  <c r="F135" i="18"/>
  <c r="F135" i="20" s="1"/>
  <c r="D5" i="18"/>
  <c r="G23" i="18"/>
  <c r="G23" i="20" s="1"/>
  <c r="C28" i="11" s="1"/>
  <c r="C62" i="18"/>
  <c r="C62" i="20" s="1"/>
  <c r="E106" i="18"/>
  <c r="E124" i="18"/>
  <c r="E124" i="20" s="1"/>
  <c r="C127" i="18"/>
  <c r="C127" i="20" s="1"/>
  <c r="E127" i="18"/>
  <c r="E127" i="20" s="1"/>
  <c r="E134" i="18"/>
  <c r="E160" i="18" s="1"/>
  <c r="D156" i="18"/>
  <c r="D156" i="20" s="1"/>
  <c r="C183" i="18"/>
  <c r="C183" i="20" s="1"/>
  <c r="F213" i="18"/>
  <c r="F213" i="20" s="1"/>
  <c r="F23" i="18"/>
  <c r="F23" i="20" s="1"/>
  <c r="E5" i="18"/>
  <c r="F5" i="18"/>
  <c r="C34" i="18"/>
  <c r="C34" i="20" s="1"/>
  <c r="G38" i="18"/>
  <c r="G38" i="20" s="1"/>
  <c r="C43" i="11" s="1"/>
  <c r="C68" i="18"/>
  <c r="C68" i="20" s="1"/>
  <c r="D68" i="18"/>
  <c r="D68" i="20" s="1"/>
  <c r="G68" i="18"/>
  <c r="G68" i="20" s="1"/>
  <c r="E14" i="11" s="1"/>
  <c r="C84" i="18"/>
  <c r="C84" i="20" s="1"/>
  <c r="F84" i="18"/>
  <c r="F84" i="20" s="1"/>
  <c r="D84" i="18"/>
  <c r="D84" i="20" s="1"/>
  <c r="F89" i="18"/>
  <c r="F89" i="20" s="1"/>
  <c r="D94" i="18"/>
  <c r="D94" i="20" s="1"/>
  <c r="D102" i="18"/>
  <c r="D102" i="20" s="1"/>
  <c r="E135" i="18"/>
  <c r="E135" i="20" s="1"/>
  <c r="E145" i="18"/>
  <c r="E145" i="20" s="1"/>
  <c r="D169" i="18"/>
  <c r="D169" i="20" s="1"/>
  <c r="D188" i="18"/>
  <c r="D188" i="20" s="1"/>
  <c r="G201" i="18"/>
  <c r="G201" i="20" s="1"/>
  <c r="C44" i="14" s="1"/>
  <c r="C204" i="18"/>
  <c r="C204" i="20" s="1"/>
  <c r="G213" i="18"/>
  <c r="G213" i="20" s="1"/>
  <c r="C57" i="14" s="1"/>
  <c r="E111" i="18"/>
  <c r="E111" i="20" s="1"/>
  <c r="E62" i="18"/>
  <c r="E62" i="20" s="1"/>
  <c r="G106" i="18"/>
  <c r="G106" i="20" s="1"/>
  <c r="C32" i="12" s="1"/>
  <c r="G114" i="18"/>
  <c r="G114" i="20" s="1"/>
  <c r="C9" i="13" s="1"/>
  <c r="G127" i="18"/>
  <c r="G127" i="20" s="1"/>
  <c r="C13" i="13" s="1"/>
  <c r="G5" i="18"/>
  <c r="G5" i="20" s="1"/>
  <c r="C10" i="11" s="1"/>
  <c r="D38" i="18"/>
  <c r="D38" i="20" s="1"/>
  <c r="E68" i="18"/>
  <c r="E68" i="20" s="1"/>
  <c r="E84" i="18"/>
  <c r="E84" i="20" s="1"/>
  <c r="C94" i="18"/>
  <c r="C94" i="20" s="1"/>
  <c r="C98" i="18"/>
  <c r="C98" i="20" s="1"/>
  <c r="F98" i="18"/>
  <c r="F98" i="20" s="1"/>
  <c r="F134" i="18"/>
  <c r="F160" i="18" s="1"/>
  <c r="D134" i="18"/>
  <c r="D160" i="18" s="1"/>
  <c r="G135" i="18"/>
  <c r="G135" i="20" s="1"/>
  <c r="E15" i="13" s="1"/>
  <c r="C169" i="18"/>
  <c r="C169" i="20" s="1"/>
  <c r="D178" i="18"/>
  <c r="G178" i="18"/>
  <c r="G178" i="20" s="1"/>
  <c r="C19" i="14" s="1"/>
  <c r="E178" i="18"/>
  <c r="F188" i="18"/>
  <c r="F188" i="20" s="1"/>
  <c r="D194" i="18"/>
  <c r="G194" i="18"/>
  <c r="G194" i="20" s="1"/>
  <c r="C36" i="14" s="1"/>
  <c r="E194" i="18"/>
  <c r="D201" i="18"/>
  <c r="D201" i="20" s="1"/>
  <c r="F68" i="18"/>
  <c r="F68" i="20" s="1"/>
  <c r="C114" i="18"/>
  <c r="C114" i="20" s="1"/>
  <c r="C122" i="18"/>
  <c r="C122" i="20" s="1"/>
  <c r="F123" i="18"/>
  <c r="G134" i="18"/>
  <c r="E136" i="18"/>
  <c r="E136" i="20" s="1"/>
  <c r="D122" i="18"/>
  <c r="E114" i="18"/>
  <c r="E114" i="20" s="1"/>
  <c r="E122" i="18"/>
  <c r="F114" i="18"/>
  <c r="F114" i="20" s="1"/>
  <c r="F122" i="18"/>
  <c r="F122" i="20" s="1"/>
  <c r="D124" i="18"/>
  <c r="D124" i="20" s="1"/>
  <c r="G123" i="18"/>
  <c r="G123" i="20" s="1"/>
  <c r="F11" i="13" s="1"/>
  <c r="C134" i="18"/>
  <c r="D145" i="18"/>
  <c r="D145" i="20" s="1"/>
  <c r="C139" i="18"/>
  <c r="C139" i="20" s="1"/>
  <c r="C175" i="21" l="1"/>
  <c r="C175" i="9" s="1"/>
  <c r="G204" i="23"/>
  <c r="G204" i="24" s="1"/>
  <c r="C51" i="25" s="1"/>
  <c r="G208" i="24"/>
  <c r="C48" i="25" s="1"/>
  <c r="D62" i="23"/>
  <c r="D62" i="24" s="1"/>
  <c r="D63" i="24"/>
  <c r="F165" i="23"/>
  <c r="F135" i="24"/>
  <c r="D37" i="23"/>
  <c r="D37" i="24" s="1"/>
  <c r="D38" i="24"/>
  <c r="E62" i="23"/>
  <c r="E63" i="24"/>
  <c r="C136" i="23"/>
  <c r="C136" i="24" s="1"/>
  <c r="F83" i="23"/>
  <c r="F84" i="24"/>
  <c r="E194" i="20"/>
  <c r="E187" i="18"/>
  <c r="D194" i="20"/>
  <c r="D187" i="18"/>
  <c r="D187" i="20" s="1"/>
  <c r="D204" i="20"/>
  <c r="D200" i="18"/>
  <c r="F61" i="21"/>
  <c r="F61" i="9" s="1"/>
  <c r="G4" i="23"/>
  <c r="G5" i="24"/>
  <c r="C10" i="28" s="1"/>
  <c r="D163" i="24"/>
  <c r="D191" i="23"/>
  <c r="D191" i="24" s="1"/>
  <c r="D192" i="24"/>
  <c r="F171" i="23"/>
  <c r="C167" i="23"/>
  <c r="C163" i="24"/>
  <c r="C62" i="23"/>
  <c r="C62" i="24" s="1"/>
  <c r="C69" i="24"/>
  <c r="D171" i="23"/>
  <c r="D172" i="24"/>
  <c r="D4" i="23"/>
  <c r="D5" i="24"/>
  <c r="C171" i="23"/>
  <c r="C172" i="24"/>
  <c r="F191" i="23"/>
  <c r="F198" i="24"/>
  <c r="E106" i="20"/>
  <c r="E171" i="23"/>
  <c r="E172" i="24"/>
  <c r="G163" i="23"/>
  <c r="G136" i="23"/>
  <c r="G136" i="24" s="1"/>
  <c r="G137" i="24"/>
  <c r="D15" i="26" s="1"/>
  <c r="G37" i="23"/>
  <c r="G37" i="24" s="1"/>
  <c r="C42" i="28" s="1"/>
  <c r="G38" i="24"/>
  <c r="C43" i="28" s="1"/>
  <c r="E204" i="23"/>
  <c r="E204" i="24" s="1"/>
  <c r="E205" i="24"/>
  <c r="D136" i="23"/>
  <c r="D136" i="24" s="1"/>
  <c r="D138" i="24"/>
  <c r="E84" i="23"/>
  <c r="D192" i="9"/>
  <c r="D188" i="21"/>
  <c r="D188" i="9" s="1"/>
  <c r="C204" i="23"/>
  <c r="C204" i="24" s="1"/>
  <c r="C208" i="24"/>
  <c r="C191" i="23"/>
  <c r="C191" i="24" s="1"/>
  <c r="C198" i="24"/>
  <c r="E4" i="23"/>
  <c r="E5" i="24"/>
  <c r="E165" i="23"/>
  <c r="E135" i="24"/>
  <c r="D204" i="23"/>
  <c r="D204" i="24" s="1"/>
  <c r="D208" i="24"/>
  <c r="D61" i="21"/>
  <c r="D61" i="9" s="1"/>
  <c r="E191" i="23"/>
  <c r="E191" i="24" s="1"/>
  <c r="E198" i="24"/>
  <c r="E204" i="20"/>
  <c r="E200" i="18"/>
  <c r="E200" i="20" s="1"/>
  <c r="E136" i="23"/>
  <c r="E136" i="24" s="1"/>
  <c r="E163" i="23"/>
  <c r="E137" i="24"/>
  <c r="D84" i="23"/>
  <c r="D85" i="24"/>
  <c r="C82" i="21"/>
  <c r="C84" i="23"/>
  <c r="C85" i="24"/>
  <c r="D125" i="24"/>
  <c r="D124" i="23"/>
  <c r="D124" i="24" s="1"/>
  <c r="E125" i="24"/>
  <c r="E124" i="23"/>
  <c r="E124" i="24" s="1"/>
  <c r="F136" i="23"/>
  <c r="F136" i="24" s="1"/>
  <c r="F163" i="23"/>
  <c r="F137" i="24"/>
  <c r="G169" i="23"/>
  <c r="G165" i="24"/>
  <c r="F26" i="26" s="1"/>
  <c r="E61" i="21"/>
  <c r="E61" i="9" s="1"/>
  <c r="C165" i="23"/>
  <c r="C135" i="24"/>
  <c r="F37" i="23"/>
  <c r="F38" i="24"/>
  <c r="G171" i="23"/>
  <c r="G172" i="24"/>
  <c r="C10" i="25" s="1"/>
  <c r="C37" i="23"/>
  <c r="C37" i="24" s="1"/>
  <c r="C45" i="24"/>
  <c r="F4" i="23"/>
  <c r="F4" i="24" s="1"/>
  <c r="F5" i="24"/>
  <c r="G84" i="23"/>
  <c r="G85" i="24"/>
  <c r="C10" i="27" s="1"/>
  <c r="G191" i="23"/>
  <c r="G191" i="24" s="1"/>
  <c r="C43" i="25" s="1"/>
  <c r="G198" i="24"/>
  <c r="C37" i="25" s="1"/>
  <c r="D165" i="23"/>
  <c r="D135" i="24"/>
  <c r="F204" i="23"/>
  <c r="F204" i="24" s="1"/>
  <c r="F208" i="24"/>
  <c r="D106" i="20"/>
  <c r="E155" i="21"/>
  <c r="E154" i="21" s="1"/>
  <c r="D167" i="23"/>
  <c r="G62" i="23"/>
  <c r="G62" i="24" s="1"/>
  <c r="E23" i="28" s="1"/>
  <c r="G63" i="24"/>
  <c r="E8" i="28" s="1"/>
  <c r="E178" i="20"/>
  <c r="E167" i="18"/>
  <c r="D178" i="20"/>
  <c r="D167" i="18"/>
  <c r="E122" i="20"/>
  <c r="D122" i="20"/>
  <c r="C4" i="23"/>
  <c r="C4" i="24" s="1"/>
  <c r="F5" i="9"/>
  <c r="C134" i="20"/>
  <c r="C160" i="18"/>
  <c r="C160" i="20" s="1"/>
  <c r="G134" i="20"/>
  <c r="D15" i="13" s="1"/>
  <c r="G160" i="18"/>
  <c r="C4" i="21"/>
  <c r="C4" i="9" s="1"/>
  <c r="D162" i="18"/>
  <c r="D123" i="20"/>
  <c r="E154" i="9"/>
  <c r="E155" i="9"/>
  <c r="F132" i="18"/>
  <c r="F162" i="18" s="1"/>
  <c r="F123" i="20"/>
  <c r="C154" i="9"/>
  <c r="C155" i="9"/>
  <c r="D81" i="21"/>
  <c r="D80" i="21" s="1"/>
  <c r="D105" i="21" s="1"/>
  <c r="D82" i="9"/>
  <c r="F154" i="21"/>
  <c r="F154" i="9" s="1"/>
  <c r="F155" i="9"/>
  <c r="E149" i="9"/>
  <c r="E152" i="21"/>
  <c r="C81" i="21"/>
  <c r="C82" i="9"/>
  <c r="D4" i="18"/>
  <c r="D4" i="20" s="1"/>
  <c r="D5" i="20"/>
  <c r="C132" i="18"/>
  <c r="C123" i="20"/>
  <c r="G81" i="21"/>
  <c r="G82" i="9"/>
  <c r="C9" i="2" s="1"/>
  <c r="C152" i="21"/>
  <c r="C149" i="9"/>
  <c r="D134" i="20"/>
  <c r="F4" i="18"/>
  <c r="F4" i="20" s="1"/>
  <c r="F5" i="20"/>
  <c r="F134" i="20"/>
  <c r="E4" i="18"/>
  <c r="E4" i="20" s="1"/>
  <c r="E5" i="20"/>
  <c r="E160" i="20"/>
  <c r="E134" i="20"/>
  <c r="E132" i="18"/>
  <c r="E162" i="18" s="1"/>
  <c r="E123" i="20"/>
  <c r="D154" i="9"/>
  <c r="D155" i="9"/>
  <c r="E81" i="21"/>
  <c r="E80" i="21" s="1"/>
  <c r="E105" i="21" s="1"/>
  <c r="E82" i="9"/>
  <c r="D152" i="21"/>
  <c r="D149" i="9"/>
  <c r="C37" i="18"/>
  <c r="C37" i="20" s="1"/>
  <c r="C38" i="20"/>
  <c r="G152" i="21"/>
  <c r="G149" i="9"/>
  <c r="D23" i="3" s="1"/>
  <c r="F81" i="21"/>
  <c r="F80" i="21" s="1"/>
  <c r="F82" i="9"/>
  <c r="G154" i="21"/>
  <c r="G154" i="9" s="1"/>
  <c r="C29" i="7" s="1"/>
  <c r="G155" i="9"/>
  <c r="C9" i="7" s="1"/>
  <c r="G132" i="18"/>
  <c r="E3" i="21"/>
  <c r="E3" i="9" s="1"/>
  <c r="F195" i="21"/>
  <c r="E195" i="21"/>
  <c r="G3" i="21"/>
  <c r="F3" i="21"/>
  <c r="F3" i="9" s="1"/>
  <c r="D3" i="21"/>
  <c r="F152" i="21"/>
  <c r="F152" i="9" s="1"/>
  <c r="G4" i="18"/>
  <c r="G4" i="20" s="1"/>
  <c r="C9" i="11" s="1"/>
  <c r="C4" i="18"/>
  <c r="C4" i="20" s="1"/>
  <c r="C187" i="18"/>
  <c r="C187" i="20" s="1"/>
  <c r="C200" i="18"/>
  <c r="C200" i="20" s="1"/>
  <c r="E121" i="18"/>
  <c r="F37" i="18"/>
  <c r="F37" i="20" s="1"/>
  <c r="G187" i="18"/>
  <c r="G187" i="20" s="1"/>
  <c r="C42" i="14" s="1"/>
  <c r="D37" i="18"/>
  <c r="D37" i="20" s="1"/>
  <c r="F121" i="18"/>
  <c r="F121" i="20" s="1"/>
  <c r="E37" i="18"/>
  <c r="E37" i="20" s="1"/>
  <c r="G37" i="18"/>
  <c r="G37" i="20" s="1"/>
  <c r="C42" i="11" s="1"/>
  <c r="F200" i="18"/>
  <c r="F200" i="20" s="1"/>
  <c r="F61" i="18"/>
  <c r="F61" i="20" s="1"/>
  <c r="F133" i="18"/>
  <c r="F133" i="20" s="1"/>
  <c r="D168" i="18"/>
  <c r="C83" i="18"/>
  <c r="F168" i="18"/>
  <c r="G168" i="18"/>
  <c r="E168" i="18"/>
  <c r="E168" i="20" s="1"/>
  <c r="D121" i="18"/>
  <c r="G61" i="18"/>
  <c r="G61" i="20" s="1"/>
  <c r="E23" i="11" s="1"/>
  <c r="F187" i="18"/>
  <c r="F187" i="20" s="1"/>
  <c r="D61" i="18"/>
  <c r="D61" i="20" s="1"/>
  <c r="C121" i="18"/>
  <c r="C121" i="20" s="1"/>
  <c r="E83" i="18"/>
  <c r="G83" i="18"/>
  <c r="D200" i="20"/>
  <c r="E187" i="20"/>
  <c r="G200" i="18"/>
  <c r="G200" i="20" s="1"/>
  <c r="C50" i="14" s="1"/>
  <c r="D83" i="18"/>
  <c r="G121" i="18"/>
  <c r="G121" i="20" s="1"/>
  <c r="C11" i="13" s="1"/>
  <c r="E61" i="18"/>
  <c r="E61" i="20" s="1"/>
  <c r="E133" i="18"/>
  <c r="E133" i="20" s="1"/>
  <c r="F83" i="18"/>
  <c r="D133" i="18"/>
  <c r="D133" i="20" s="1"/>
  <c r="C61" i="18"/>
  <c r="C61" i="20" s="1"/>
  <c r="C168" i="18"/>
  <c r="C133" i="18"/>
  <c r="C133" i="20" s="1"/>
  <c r="G160" i="20"/>
  <c r="D26" i="13" s="1"/>
  <c r="G133" i="18"/>
  <c r="G133" i="20" s="1"/>
  <c r="G170" i="23" l="1"/>
  <c r="G171" i="24"/>
  <c r="C9" i="25" s="1"/>
  <c r="G163" i="24"/>
  <c r="D26" i="26" s="1"/>
  <c r="G167" i="23"/>
  <c r="D170" i="23"/>
  <c r="D171" i="24"/>
  <c r="G4" i="24"/>
  <c r="C9" i="28" s="1"/>
  <c r="G3" i="23"/>
  <c r="G3" i="24" s="1"/>
  <c r="C8" i="28" s="1"/>
  <c r="E62" i="24"/>
  <c r="D169" i="23"/>
  <c r="D165" i="24"/>
  <c r="F3" i="23"/>
  <c r="F37" i="24"/>
  <c r="E170" i="23"/>
  <c r="E171" i="24"/>
  <c r="D3" i="23"/>
  <c r="D3" i="24" s="1"/>
  <c r="D4" i="24"/>
  <c r="E83" i="23"/>
  <c r="E84" i="24"/>
  <c r="G83" i="23"/>
  <c r="G84" i="24"/>
  <c r="C9" i="27" s="1"/>
  <c r="D79" i="23"/>
  <c r="D167" i="24"/>
  <c r="G81" i="23"/>
  <c r="G81" i="24" s="1"/>
  <c r="E27" i="28" s="1"/>
  <c r="G169" i="24"/>
  <c r="F27" i="26" s="1"/>
  <c r="D83" i="23"/>
  <c r="D84" i="24"/>
  <c r="E169" i="23"/>
  <c r="E165" i="24"/>
  <c r="F191" i="24"/>
  <c r="F170" i="23"/>
  <c r="F170" i="24" s="1"/>
  <c r="F171" i="24"/>
  <c r="C83" i="23"/>
  <c r="C84" i="24"/>
  <c r="F169" i="23"/>
  <c r="F165" i="24"/>
  <c r="C79" i="23"/>
  <c r="C167" i="24"/>
  <c r="F163" i="24"/>
  <c r="F167" i="23"/>
  <c r="E163" i="24"/>
  <c r="E167" i="23"/>
  <c r="E3" i="23"/>
  <c r="E3" i="24" s="1"/>
  <c r="E4" i="24"/>
  <c r="C170" i="23"/>
  <c r="C171" i="24"/>
  <c r="C169" i="23"/>
  <c r="C165" i="24"/>
  <c r="F82" i="23"/>
  <c r="F83" i="24"/>
  <c r="E121" i="20"/>
  <c r="D121" i="20"/>
  <c r="C3" i="21"/>
  <c r="C3" i="9" s="1"/>
  <c r="C3" i="23"/>
  <c r="C3" i="24" s="1"/>
  <c r="G132" i="20"/>
  <c r="F14" i="13" s="1"/>
  <c r="G162" i="18"/>
  <c r="C132" i="20"/>
  <c r="C162" i="18"/>
  <c r="C166" i="18" s="1"/>
  <c r="E167" i="20"/>
  <c r="C195" i="21"/>
  <c r="C197" i="21" s="1"/>
  <c r="G167" i="18"/>
  <c r="G167" i="20" s="1"/>
  <c r="G168" i="20"/>
  <c r="C9" i="14" s="1"/>
  <c r="E197" i="21"/>
  <c r="E195" i="9"/>
  <c r="C162" i="20"/>
  <c r="D195" i="21"/>
  <c r="D152" i="9"/>
  <c r="D78" i="21"/>
  <c r="D78" i="9" s="1"/>
  <c r="D132" i="20"/>
  <c r="F82" i="18"/>
  <c r="F83" i="20"/>
  <c r="G195" i="21"/>
  <c r="G152" i="9"/>
  <c r="D24" i="3" s="1"/>
  <c r="G78" i="21"/>
  <c r="G78" i="9" s="1"/>
  <c r="E25" i="1" s="1"/>
  <c r="G80" i="21"/>
  <c r="G81" i="9"/>
  <c r="C8" i="2" s="1"/>
  <c r="D164" i="18"/>
  <c r="D160" i="20"/>
  <c r="D81" i="9"/>
  <c r="E164" i="18"/>
  <c r="E164" i="20" s="1"/>
  <c r="G82" i="18"/>
  <c r="G83" i="20"/>
  <c r="C9" i="12" s="1"/>
  <c r="G3" i="9"/>
  <c r="C8" i="1" s="1"/>
  <c r="F81" i="9"/>
  <c r="E81" i="9"/>
  <c r="C152" i="9"/>
  <c r="C78" i="21"/>
  <c r="C78" i="9" s="1"/>
  <c r="C80" i="21"/>
  <c r="C81" i="9"/>
  <c r="E78" i="21"/>
  <c r="E78" i="9" s="1"/>
  <c r="E152" i="9"/>
  <c r="F197" i="21"/>
  <c r="F195" i="9"/>
  <c r="F167" i="18"/>
  <c r="F167" i="20" s="1"/>
  <c r="F168" i="20"/>
  <c r="D3" i="9"/>
  <c r="G166" i="18"/>
  <c r="G162" i="20"/>
  <c r="F26" i="13" s="1"/>
  <c r="E132" i="20"/>
  <c r="E82" i="18"/>
  <c r="E81" i="18" s="1"/>
  <c r="E105" i="18" s="1"/>
  <c r="E83" i="20"/>
  <c r="F164" i="18"/>
  <c r="F160" i="20"/>
  <c r="F132" i="20"/>
  <c r="C167" i="18"/>
  <c r="C167" i="20" s="1"/>
  <c r="C168" i="20"/>
  <c r="D82" i="18"/>
  <c r="D81" i="18" s="1"/>
  <c r="D105" i="18" s="1"/>
  <c r="D83" i="20"/>
  <c r="C82" i="18"/>
  <c r="C83" i="20"/>
  <c r="D167" i="20"/>
  <c r="D168" i="20"/>
  <c r="F78" i="21"/>
  <c r="F78" i="9" s="1"/>
  <c r="D3" i="18"/>
  <c r="D3" i="20" s="1"/>
  <c r="C3" i="18"/>
  <c r="C3" i="20" s="1"/>
  <c r="E207" i="18"/>
  <c r="F3" i="18"/>
  <c r="F3" i="20" s="1"/>
  <c r="E3" i="18"/>
  <c r="E3" i="20" s="1"/>
  <c r="G3" i="18"/>
  <c r="G3" i="20" s="1"/>
  <c r="C8" i="11" s="1"/>
  <c r="G164" i="18"/>
  <c r="G164" i="20" s="1"/>
  <c r="D27" i="13" s="1"/>
  <c r="C164" i="18"/>
  <c r="C164" i="20" s="1"/>
  <c r="F167" i="24" l="1"/>
  <c r="F79" i="23"/>
  <c r="G82" i="23"/>
  <c r="G83" i="24"/>
  <c r="C8" i="27" s="1"/>
  <c r="F211" i="23"/>
  <c r="F107" i="23"/>
  <c r="F82" i="24"/>
  <c r="E82" i="23"/>
  <c r="E83" i="24"/>
  <c r="E81" i="23"/>
  <c r="E81" i="24" s="1"/>
  <c r="E169" i="24"/>
  <c r="C81" i="23"/>
  <c r="C81" i="24" s="1"/>
  <c r="C169" i="24"/>
  <c r="C79" i="24"/>
  <c r="G167" i="24"/>
  <c r="D27" i="26" s="1"/>
  <c r="G79" i="23"/>
  <c r="F81" i="23"/>
  <c r="F81" i="24" s="1"/>
  <c r="F169" i="24"/>
  <c r="D82" i="23"/>
  <c r="D83" i="24"/>
  <c r="D170" i="24"/>
  <c r="D211" i="23"/>
  <c r="C170" i="24"/>
  <c r="C211" i="23"/>
  <c r="F3" i="24"/>
  <c r="E167" i="24"/>
  <c r="E79" i="23"/>
  <c r="C82" i="23"/>
  <c r="C83" i="24"/>
  <c r="E170" i="24"/>
  <c r="E211" i="23"/>
  <c r="D79" i="24"/>
  <c r="D81" i="23"/>
  <c r="D81" i="24" s="1"/>
  <c r="D169" i="24"/>
  <c r="G170" i="24"/>
  <c r="C29" i="25" s="1"/>
  <c r="G211" i="23"/>
  <c r="C195" i="9"/>
  <c r="E78" i="18"/>
  <c r="E78" i="20" s="1"/>
  <c r="D207" i="18"/>
  <c r="D207" i="20" s="1"/>
  <c r="G105" i="21"/>
  <c r="G80" i="9"/>
  <c r="C32" i="2" s="1"/>
  <c r="D197" i="21"/>
  <c r="D195" i="9"/>
  <c r="C28" i="14"/>
  <c r="E82" i="20"/>
  <c r="G81" i="18"/>
  <c r="G82" i="20"/>
  <c r="C8" i="12" s="1"/>
  <c r="F207" i="18"/>
  <c r="E210" i="18"/>
  <c r="E207" i="20"/>
  <c r="E166" i="18"/>
  <c r="E162" i="20"/>
  <c r="F201" i="21"/>
  <c r="F197" i="9"/>
  <c r="E80" i="9"/>
  <c r="G197" i="21"/>
  <c r="G195" i="9"/>
  <c r="C52" i="7" s="1"/>
  <c r="G207" i="18"/>
  <c r="D82" i="20"/>
  <c r="D80" i="9"/>
  <c r="C80" i="18"/>
  <c r="C80" i="20" s="1"/>
  <c r="C166" i="20"/>
  <c r="F166" i="18"/>
  <c r="F162" i="20"/>
  <c r="G80" i="18"/>
  <c r="G80" i="20" s="1"/>
  <c r="E27" i="11" s="1"/>
  <c r="G166" i="20"/>
  <c r="F27" i="13" s="1"/>
  <c r="F105" i="21"/>
  <c r="F80" i="9"/>
  <c r="F81" i="18"/>
  <c r="F82" i="20"/>
  <c r="D164" i="20"/>
  <c r="D78" i="18"/>
  <c r="E201" i="21"/>
  <c r="E197" i="9"/>
  <c r="C201" i="21"/>
  <c r="C197" i="9"/>
  <c r="C207" i="18"/>
  <c r="C81" i="18"/>
  <c r="C82" i="20"/>
  <c r="F164" i="20"/>
  <c r="F78" i="18"/>
  <c r="F78" i="20" s="1"/>
  <c r="C105" i="21"/>
  <c r="C80" i="9"/>
  <c r="D166" i="18"/>
  <c r="D162" i="20"/>
  <c r="G78" i="18"/>
  <c r="C78" i="18"/>
  <c r="C78" i="20" s="1"/>
  <c r="D107" i="23" l="1"/>
  <c r="D82" i="24"/>
  <c r="E107" i="23"/>
  <c r="E82" i="24"/>
  <c r="G214" i="23"/>
  <c r="G211" i="24"/>
  <c r="C52" i="25" s="1"/>
  <c r="C107" i="23"/>
  <c r="C82" i="24"/>
  <c r="E79" i="24"/>
  <c r="C214" i="23"/>
  <c r="C211" i="24"/>
  <c r="G107" i="23"/>
  <c r="G82" i="24"/>
  <c r="C32" i="27" s="1"/>
  <c r="D210" i="18"/>
  <c r="F122" i="23"/>
  <c r="F107" i="24"/>
  <c r="F79" i="24"/>
  <c r="F211" i="24"/>
  <c r="F214" i="23"/>
  <c r="D214" i="23"/>
  <c r="D211" i="24"/>
  <c r="G79" i="24"/>
  <c r="E25" i="28" s="1"/>
  <c r="E211" i="24"/>
  <c r="E214" i="23"/>
  <c r="D80" i="18"/>
  <c r="D80" i="20" s="1"/>
  <c r="D166" i="20"/>
  <c r="E81" i="20"/>
  <c r="E214" i="18"/>
  <c r="E210" i="20"/>
  <c r="F119" i="21"/>
  <c r="F105" i="9"/>
  <c r="E51" i="21"/>
  <c r="E201" i="9"/>
  <c r="D81" i="20"/>
  <c r="G119" i="21"/>
  <c r="G105" i="9"/>
  <c r="C42" i="2" s="1"/>
  <c r="F80" i="18"/>
  <c r="F80" i="20" s="1"/>
  <c r="F166" i="20"/>
  <c r="C105" i="18"/>
  <c r="C81" i="20"/>
  <c r="D214" i="18"/>
  <c r="D210" i="20"/>
  <c r="E80" i="18"/>
  <c r="E80" i="20" s="1"/>
  <c r="E166" i="20"/>
  <c r="G201" i="21"/>
  <c r="G197" i="9"/>
  <c r="C54" i="7" s="1"/>
  <c r="C51" i="21"/>
  <c r="C50" i="21" s="1"/>
  <c r="C201" i="9"/>
  <c r="G78" i="20"/>
  <c r="E25" i="11" s="1"/>
  <c r="G105" i="18"/>
  <c r="G81" i="20"/>
  <c r="C31" i="12" s="1"/>
  <c r="D78" i="20"/>
  <c r="G210" i="18"/>
  <c r="G207" i="20"/>
  <c r="C51" i="14" s="1"/>
  <c r="F51" i="21"/>
  <c r="F201" i="9"/>
  <c r="C210" i="18"/>
  <c r="C207" i="20"/>
  <c r="F105" i="18"/>
  <c r="F81" i="20"/>
  <c r="D119" i="21"/>
  <c r="D127" i="21" s="1"/>
  <c r="D105" i="9"/>
  <c r="F210" i="18"/>
  <c r="F207" i="20"/>
  <c r="D201" i="21"/>
  <c r="D197" i="9"/>
  <c r="C119" i="21"/>
  <c r="C105" i="9"/>
  <c r="E119" i="21"/>
  <c r="E127" i="21" s="1"/>
  <c r="E105" i="9"/>
  <c r="F218" i="23" l="1"/>
  <c r="F214" i="24"/>
  <c r="C218" i="23"/>
  <c r="C214" i="24"/>
  <c r="D218" i="23"/>
  <c r="D214" i="24"/>
  <c r="C122" i="23"/>
  <c r="C107" i="24"/>
  <c r="G218" i="23"/>
  <c r="G214" i="24"/>
  <c r="C55" i="25" s="1"/>
  <c r="F134" i="23"/>
  <c r="F121" i="23"/>
  <c r="F122" i="24"/>
  <c r="E214" i="24"/>
  <c r="E218" i="23"/>
  <c r="E122" i="23"/>
  <c r="E107" i="24"/>
  <c r="G122" i="23"/>
  <c r="G107" i="24"/>
  <c r="C42" i="27" s="1"/>
  <c r="D122" i="23"/>
  <c r="D107" i="24"/>
  <c r="E119" i="9"/>
  <c r="E118" i="21"/>
  <c r="E118" i="9" s="1"/>
  <c r="G214" i="18"/>
  <c r="G210" i="20"/>
  <c r="C54" i="14" s="1"/>
  <c r="E50" i="21"/>
  <c r="E51" i="9"/>
  <c r="C127" i="21"/>
  <c r="C119" i="9"/>
  <c r="C118" i="21"/>
  <c r="C118" i="9" s="1"/>
  <c r="F119" i="18"/>
  <c r="F105" i="20"/>
  <c r="G51" i="21"/>
  <c r="G201" i="9"/>
  <c r="C58" i="7" s="1"/>
  <c r="F119" i="9"/>
  <c r="F118" i="21"/>
  <c r="F118" i="9" s="1"/>
  <c r="F127" i="21"/>
  <c r="C51" i="9"/>
  <c r="D51" i="21"/>
  <c r="D201" i="9"/>
  <c r="C214" i="18"/>
  <c r="C210" i="20"/>
  <c r="G119" i="18"/>
  <c r="G105" i="20"/>
  <c r="C40" i="12" s="1"/>
  <c r="D119" i="9"/>
  <c r="D118" i="21"/>
  <c r="D118" i="9" s="1"/>
  <c r="C119" i="18"/>
  <c r="C105" i="20"/>
  <c r="G119" i="9"/>
  <c r="E10" i="3" s="1"/>
  <c r="G118" i="21"/>
  <c r="G118" i="9" s="1"/>
  <c r="C10" i="3" s="1"/>
  <c r="G127" i="21"/>
  <c r="E50" i="18"/>
  <c r="E214" i="20"/>
  <c r="F214" i="18"/>
  <c r="F210" i="20"/>
  <c r="F50" i="21"/>
  <c r="F51" i="9"/>
  <c r="D50" i="18"/>
  <c r="D214" i="20"/>
  <c r="D119" i="18"/>
  <c r="D105" i="20"/>
  <c r="E119" i="18"/>
  <c r="E105" i="20"/>
  <c r="F6" i="13"/>
  <c r="C6" i="14"/>
  <c r="B6" i="14"/>
  <c r="B4" i="14"/>
  <c r="B3" i="14"/>
  <c r="B6" i="13"/>
  <c r="B4" i="13"/>
  <c r="B3" i="13"/>
  <c r="C6" i="12"/>
  <c r="B6" i="12"/>
  <c r="B4" i="12"/>
  <c r="B3" i="12"/>
  <c r="E5" i="11"/>
  <c r="B5" i="11"/>
  <c r="B3" i="11"/>
  <c r="G51" i="23" l="1"/>
  <c r="G218" i="24"/>
  <c r="C59" i="25" s="1"/>
  <c r="D122" i="24"/>
  <c r="D121" i="23"/>
  <c r="D134" i="23"/>
  <c r="G134" i="23"/>
  <c r="G121" i="23"/>
  <c r="G122" i="24"/>
  <c r="E10" i="26" s="1"/>
  <c r="D51" i="23"/>
  <c r="D218" i="24"/>
  <c r="E134" i="23"/>
  <c r="E122" i="24"/>
  <c r="E121" i="23"/>
  <c r="F133" i="23"/>
  <c r="F133" i="24" s="1"/>
  <c r="F121" i="24"/>
  <c r="E218" i="24"/>
  <c r="E51" i="23"/>
  <c r="C218" i="24"/>
  <c r="C51" i="23"/>
  <c r="E118" i="18"/>
  <c r="E130" i="18" s="1"/>
  <c r="E131" i="18"/>
  <c r="D118" i="18"/>
  <c r="D130" i="18" s="1"/>
  <c r="D131" i="18"/>
  <c r="D161" i="18" s="1"/>
  <c r="D159" i="18" s="1"/>
  <c r="F134" i="24"/>
  <c r="F164" i="23"/>
  <c r="C134" i="23"/>
  <c r="C122" i="24"/>
  <c r="C121" i="23"/>
  <c r="C121" i="24" s="1"/>
  <c r="F51" i="23"/>
  <c r="F218" i="24"/>
  <c r="C50" i="9"/>
  <c r="C2" i="21"/>
  <c r="C2" i="9" s="1"/>
  <c r="F131" i="18"/>
  <c r="F161" i="18" s="1"/>
  <c r="F119" i="20"/>
  <c r="F118" i="18"/>
  <c r="G126" i="21"/>
  <c r="G126" i="9" s="1"/>
  <c r="C14" i="3" s="1"/>
  <c r="G127" i="9"/>
  <c r="E14" i="3" s="1"/>
  <c r="G150" i="21"/>
  <c r="D49" i="18"/>
  <c r="D50" i="20"/>
  <c r="C127" i="9"/>
  <c r="C126" i="21"/>
  <c r="C126" i="9" s="1"/>
  <c r="C150" i="21"/>
  <c r="C153" i="21" s="1"/>
  <c r="F50" i="9"/>
  <c r="F2" i="21"/>
  <c r="F2" i="9" s="1"/>
  <c r="C50" i="18"/>
  <c r="C214" i="20"/>
  <c r="E50" i="9"/>
  <c r="E2" i="21"/>
  <c r="E2" i="9" s="1"/>
  <c r="D119" i="20"/>
  <c r="E49" i="18"/>
  <c r="E50" i="20"/>
  <c r="F127" i="9"/>
  <c r="F150" i="21"/>
  <c r="F126" i="21"/>
  <c r="F126" i="9" s="1"/>
  <c r="E127" i="9"/>
  <c r="E150" i="21"/>
  <c r="E126" i="21"/>
  <c r="E126" i="9" s="1"/>
  <c r="G131" i="18"/>
  <c r="G161" i="18" s="1"/>
  <c r="G159" i="18" s="1"/>
  <c r="G119" i="20"/>
  <c r="E10" i="13" s="1"/>
  <c r="G118" i="18"/>
  <c r="C131" i="18"/>
  <c r="C161" i="18" s="1"/>
  <c r="C165" i="18" s="1"/>
  <c r="C119" i="20"/>
  <c r="C118" i="18"/>
  <c r="C118" i="20" s="1"/>
  <c r="G50" i="21"/>
  <c r="G51" i="9"/>
  <c r="C56" i="1" s="1"/>
  <c r="E119" i="20"/>
  <c r="E161" i="18"/>
  <c r="F50" i="18"/>
  <c r="F214" i="20"/>
  <c r="D126" i="21"/>
  <c r="D126" i="9" s="1"/>
  <c r="D127" i="9"/>
  <c r="D150" i="21"/>
  <c r="D153" i="21" s="1"/>
  <c r="D50" i="21"/>
  <c r="D51" i="9"/>
  <c r="G50" i="18"/>
  <c r="G214" i="20"/>
  <c r="C58" i="14" s="1"/>
  <c r="B4" i="3"/>
  <c r="B3" i="3"/>
  <c r="D50" i="23" l="1"/>
  <c r="D51" i="24"/>
  <c r="E164" i="23"/>
  <c r="E134" i="24"/>
  <c r="F50" i="23"/>
  <c r="F51" i="24"/>
  <c r="G133" i="23"/>
  <c r="G133" i="24" s="1"/>
  <c r="C14" i="26" s="1"/>
  <c r="G121" i="24"/>
  <c r="C10" i="26" s="1"/>
  <c r="E50" i="23"/>
  <c r="E51" i="24"/>
  <c r="C50" i="23"/>
  <c r="C51" i="24"/>
  <c r="G134" i="24"/>
  <c r="E14" i="26" s="1"/>
  <c r="G164" i="23"/>
  <c r="D133" i="23"/>
  <c r="D133" i="24" s="1"/>
  <c r="D121" i="24"/>
  <c r="C134" i="24"/>
  <c r="C164" i="23"/>
  <c r="C133" i="23"/>
  <c r="C133" i="24" s="1"/>
  <c r="D134" i="24"/>
  <c r="D164" i="23"/>
  <c r="F164" i="24"/>
  <c r="F168" i="23"/>
  <c r="F162" i="23"/>
  <c r="F162" i="24" s="1"/>
  <c r="E133" i="23"/>
  <c r="E133" i="24" s="1"/>
  <c r="E121" i="24"/>
  <c r="G50" i="23"/>
  <c r="G51" i="24"/>
  <c r="C56" i="28" s="1"/>
  <c r="G49" i="18"/>
  <c r="G50" i="20"/>
  <c r="C55" i="11" s="1"/>
  <c r="E131" i="20"/>
  <c r="G130" i="18"/>
  <c r="G130" i="20" s="1"/>
  <c r="C14" i="13" s="1"/>
  <c r="G118" i="20"/>
  <c r="C10" i="13" s="1"/>
  <c r="E130" i="20"/>
  <c r="E118" i="20"/>
  <c r="C49" i="18"/>
  <c r="C50" i="20"/>
  <c r="D49" i="20"/>
  <c r="D2" i="18"/>
  <c r="D2" i="20" s="1"/>
  <c r="D50" i="9"/>
  <c r="D2" i="21"/>
  <c r="D2" i="9" s="1"/>
  <c r="G131" i="20"/>
  <c r="E14" i="13" s="1"/>
  <c r="E49" i="20"/>
  <c r="E2" i="18"/>
  <c r="E2" i="20" s="1"/>
  <c r="G153" i="21"/>
  <c r="G150" i="9"/>
  <c r="E23" i="3" s="1"/>
  <c r="G148" i="21"/>
  <c r="G148" i="9" s="1"/>
  <c r="C23" i="3" s="1"/>
  <c r="D148" i="21"/>
  <c r="D148" i="9" s="1"/>
  <c r="D150" i="9"/>
  <c r="D130" i="20"/>
  <c r="D118" i="20"/>
  <c r="G50" i="9"/>
  <c r="C55" i="1" s="1"/>
  <c r="G2" i="21"/>
  <c r="G2" i="9" s="1"/>
  <c r="C65" i="1" s="1"/>
  <c r="E150" i="9"/>
  <c r="E153" i="21"/>
  <c r="E148" i="21"/>
  <c r="E148" i="9" s="1"/>
  <c r="D131" i="20"/>
  <c r="C148" i="21"/>
  <c r="C148" i="9" s="1"/>
  <c r="C150" i="9"/>
  <c r="F130" i="18"/>
  <c r="F130" i="20" s="1"/>
  <c r="F118" i="20"/>
  <c r="C151" i="21"/>
  <c r="C151" i="9" s="1"/>
  <c r="C153" i="9"/>
  <c r="C79" i="21"/>
  <c r="F49" i="18"/>
  <c r="F50" i="20"/>
  <c r="C131" i="20"/>
  <c r="C130" i="18"/>
  <c r="C130" i="20" s="1"/>
  <c r="F150" i="9"/>
  <c r="F148" i="21"/>
  <c r="F148" i="9" s="1"/>
  <c r="F153" i="21"/>
  <c r="F131" i="20"/>
  <c r="B5" i="1"/>
  <c r="B4" i="7"/>
  <c r="B3" i="7"/>
  <c r="B4" i="2"/>
  <c r="B3" i="2"/>
  <c r="C6" i="7"/>
  <c r="E6" i="3"/>
  <c r="C6" i="2"/>
  <c r="B6" i="7"/>
  <c r="B6" i="3"/>
  <c r="B6" i="2"/>
  <c r="E5" i="1"/>
  <c r="F80" i="23" l="1"/>
  <c r="F168" i="24"/>
  <c r="F166" i="23"/>
  <c r="F166" i="24" s="1"/>
  <c r="C50" i="24"/>
  <c r="C2" i="23"/>
  <c r="C2" i="24" s="1"/>
  <c r="D164" i="24"/>
  <c r="D168" i="23"/>
  <c r="D162" i="23"/>
  <c r="D162" i="24" s="1"/>
  <c r="E50" i="24"/>
  <c r="E2" i="23"/>
  <c r="E2" i="24" s="1"/>
  <c r="C164" i="24"/>
  <c r="C168" i="23"/>
  <c r="C162" i="23"/>
  <c r="C162" i="24" s="1"/>
  <c r="F50" i="24"/>
  <c r="F2" i="23"/>
  <c r="F2" i="24" s="1"/>
  <c r="G2" i="23"/>
  <c r="G2" i="24" s="1"/>
  <c r="C66" i="28" s="1"/>
  <c r="G50" i="24"/>
  <c r="C55" i="28" s="1"/>
  <c r="E164" i="24"/>
  <c r="E168" i="23"/>
  <c r="E162" i="23"/>
  <c r="E162" i="24" s="1"/>
  <c r="G164" i="24"/>
  <c r="E26" i="26" s="1"/>
  <c r="G168" i="23"/>
  <c r="G162" i="23"/>
  <c r="G162" i="24" s="1"/>
  <c r="C26" i="26" s="1"/>
  <c r="D50" i="24"/>
  <c r="D2" i="23"/>
  <c r="D2" i="24" s="1"/>
  <c r="C79" i="18"/>
  <c r="C165" i="20"/>
  <c r="C163" i="18"/>
  <c r="C163" i="20" s="1"/>
  <c r="G49" i="20"/>
  <c r="C54" i="11" s="1"/>
  <c r="G2" i="18"/>
  <c r="C77" i="21"/>
  <c r="C79" i="9"/>
  <c r="G165" i="18"/>
  <c r="G161" i="20"/>
  <c r="E26" i="13" s="1"/>
  <c r="G159" i="20"/>
  <c r="C26" i="13" s="1"/>
  <c r="E153" i="9"/>
  <c r="E151" i="21"/>
  <c r="E151" i="9" s="1"/>
  <c r="E79" i="21"/>
  <c r="F49" i="20"/>
  <c r="F2" i="18"/>
  <c r="F2" i="20" s="1"/>
  <c r="C49" i="20"/>
  <c r="C2" i="18"/>
  <c r="C2" i="20" s="1"/>
  <c r="F153" i="9"/>
  <c r="F79" i="21"/>
  <c r="F151" i="21"/>
  <c r="F151" i="9" s="1"/>
  <c r="D165" i="18"/>
  <c r="D161" i="20"/>
  <c r="D159" i="20"/>
  <c r="D79" i="21"/>
  <c r="D153" i="9"/>
  <c r="D151" i="21"/>
  <c r="D151" i="9" s="1"/>
  <c r="C159" i="18"/>
  <c r="C159" i="20" s="1"/>
  <c r="C161" i="20"/>
  <c r="G153" i="9"/>
  <c r="E24" i="3" s="1"/>
  <c r="G79" i="21"/>
  <c r="G151" i="21"/>
  <c r="G151" i="9" s="1"/>
  <c r="C24" i="3" s="1"/>
  <c r="E165" i="18"/>
  <c r="E161" i="20"/>
  <c r="E159" i="18"/>
  <c r="E159" i="20" s="1"/>
  <c r="F161" i="20"/>
  <c r="F159" i="18"/>
  <c r="F159" i="20" s="1"/>
  <c r="F165" i="18"/>
  <c r="G80" i="23" l="1"/>
  <c r="G168" i="24"/>
  <c r="E27" i="26" s="1"/>
  <c r="G166" i="23"/>
  <c r="G166" i="24" s="1"/>
  <c r="C27" i="26" s="1"/>
  <c r="E80" i="23"/>
  <c r="E168" i="24"/>
  <c r="E166" i="23"/>
  <c r="E166" i="24" s="1"/>
  <c r="C168" i="24"/>
  <c r="C80" i="23"/>
  <c r="C166" i="23"/>
  <c r="C166" i="24" s="1"/>
  <c r="D168" i="24"/>
  <c r="D80" i="23"/>
  <c r="D166" i="23"/>
  <c r="D166" i="24" s="1"/>
  <c r="F80" i="24"/>
  <c r="F78" i="23"/>
  <c r="G2" i="20"/>
  <c r="C65" i="11" s="1"/>
  <c r="E79" i="18"/>
  <c r="E165" i="20"/>
  <c r="E163" i="18"/>
  <c r="E163" i="20" s="1"/>
  <c r="D77" i="21"/>
  <c r="D79" i="9"/>
  <c r="G79" i="18"/>
  <c r="G165" i="20"/>
  <c r="E27" i="13" s="1"/>
  <c r="G163" i="18"/>
  <c r="G163" i="20" s="1"/>
  <c r="C27" i="13" s="1"/>
  <c r="G77" i="21"/>
  <c r="G79" i="9"/>
  <c r="E26" i="1" s="1"/>
  <c r="C60" i="21"/>
  <c r="C60" i="9" s="1"/>
  <c r="C77" i="9"/>
  <c r="F165" i="20"/>
  <c r="F79" i="18"/>
  <c r="F163" i="18"/>
  <c r="F163" i="20" s="1"/>
  <c r="D79" i="18"/>
  <c r="D165" i="20"/>
  <c r="D163" i="18"/>
  <c r="D163" i="20" s="1"/>
  <c r="E77" i="21"/>
  <c r="E79" i="9"/>
  <c r="F77" i="21"/>
  <c r="F79" i="9"/>
  <c r="C79" i="20"/>
  <c r="C77" i="18"/>
  <c r="C80" i="24" l="1"/>
  <c r="C78" i="23"/>
  <c r="E80" i="24"/>
  <c r="E78" i="23"/>
  <c r="D80" i="24"/>
  <c r="D78" i="23"/>
  <c r="F61" i="23"/>
  <c r="F61" i="24" s="1"/>
  <c r="F78" i="24"/>
  <c r="G80" i="24"/>
  <c r="E26" i="28" s="1"/>
  <c r="G78" i="23"/>
  <c r="F77" i="18"/>
  <c r="F79" i="20"/>
  <c r="G79" i="20"/>
  <c r="E26" i="11" s="1"/>
  <c r="G77" i="18"/>
  <c r="C60" i="18"/>
  <c r="C60" i="20" s="1"/>
  <c r="C77" i="20"/>
  <c r="D79" i="20"/>
  <c r="D77" i="18"/>
  <c r="F60" i="21"/>
  <c r="F60" i="9" s="1"/>
  <c r="F77" i="9"/>
  <c r="D60" i="21"/>
  <c r="D60" i="9" s="1"/>
  <c r="D77" i="9"/>
  <c r="E60" i="21"/>
  <c r="E60" i="9" s="1"/>
  <c r="E77" i="9"/>
  <c r="G60" i="21"/>
  <c r="G60" i="9" s="1"/>
  <c r="E65" i="1" s="1"/>
  <c r="G77" i="9"/>
  <c r="E64" i="1" s="1"/>
  <c r="E79" i="20"/>
  <c r="E77" i="18"/>
  <c r="E78" i="24" l="1"/>
  <c r="E61" i="23"/>
  <c r="E61" i="24" s="1"/>
  <c r="G78" i="24"/>
  <c r="E65" i="28" s="1"/>
  <c r="G61" i="23"/>
  <c r="G61" i="24" s="1"/>
  <c r="E66" i="28" s="1"/>
  <c r="C61" i="23"/>
  <c r="C61" i="24" s="1"/>
  <c r="C78" i="24"/>
  <c r="D61" i="23"/>
  <c r="D61" i="24" s="1"/>
  <c r="D78" i="24"/>
  <c r="D60" i="18"/>
  <c r="D60" i="20" s="1"/>
  <c r="D77" i="20"/>
  <c r="G60" i="18"/>
  <c r="G60" i="20" s="1"/>
  <c r="E65" i="11" s="1"/>
  <c r="G77" i="20"/>
  <c r="E64" i="11" s="1"/>
  <c r="E60" i="18"/>
  <c r="E60" i="20" s="1"/>
  <c r="E77" i="20"/>
  <c r="F60" i="18"/>
  <c r="F60" i="20" s="1"/>
  <c r="F77" i="20"/>
</calcChain>
</file>

<file path=xl/sharedStrings.xml><?xml version="1.0" encoding="utf-8"?>
<sst xmlns="http://schemas.openxmlformats.org/spreadsheetml/2006/main" count="5056" uniqueCount="1097">
  <si>
    <t>貸借対照表</t>
  </si>
  <si>
    <t>科目名</t>
  </si>
  <si>
    <t>金額</t>
  </si>
  <si>
    <t>【資産の部】</t>
  </si>
  <si>
    <t>【負債の部】</t>
  </si>
  <si>
    <t>　固定資産</t>
  </si>
  <si>
    <t>　　固定負債</t>
  </si>
  <si>
    <t>　　有形固定資産</t>
  </si>
  <si>
    <t>　　　地方債</t>
  </si>
  <si>
    <t>　　　事業用資産</t>
  </si>
  <si>
    <t>　　　長期未払金</t>
  </si>
  <si>
    <t>　　　　土地</t>
  </si>
  <si>
    <t>　　　退職手当引当金</t>
  </si>
  <si>
    <t>　　　　土地減損損失累計額</t>
  </si>
  <si>
    <t>　　　損失補償等引当金</t>
  </si>
  <si>
    <t>　　　　立木竹</t>
  </si>
  <si>
    <t>　　　その他（固定負債）</t>
  </si>
  <si>
    <t>　　　　立木竹減損損失累計額</t>
  </si>
  <si>
    <t>　　流動負債</t>
  </si>
  <si>
    <t>　　　　建物</t>
  </si>
  <si>
    <t>　　　１年内償還予定地方債</t>
  </si>
  <si>
    <t>　　　　建物減価償却累計額</t>
  </si>
  <si>
    <t>　　　未払金</t>
  </si>
  <si>
    <t>　　　　工作物</t>
  </si>
  <si>
    <t>　　　未払費用</t>
  </si>
  <si>
    <t>　　　　工作物減価償却累計額</t>
  </si>
  <si>
    <t>　　　前受金</t>
  </si>
  <si>
    <t>　　　　船舶</t>
  </si>
  <si>
    <t>　　　前受収益</t>
  </si>
  <si>
    <t>　　　　船舶減価償却累計額</t>
  </si>
  <si>
    <t>　　　賞与等引当金</t>
  </si>
  <si>
    <t>　　　　浮標等</t>
  </si>
  <si>
    <t>　　　預り金</t>
  </si>
  <si>
    <t>　　　　浮標等減価償却累計額</t>
  </si>
  <si>
    <t>　　　その他</t>
  </si>
  <si>
    <t>　　　　航空機</t>
  </si>
  <si>
    <t>　　　　　　　負債合計</t>
  </si>
  <si>
    <t>　　　　航空機減価償却累計額</t>
  </si>
  <si>
    <t>【純資産の部】</t>
  </si>
  <si>
    <t>　　　　その他（事業用資産）</t>
  </si>
  <si>
    <t>　　固定資産等形成分</t>
  </si>
  <si>
    <t>　　　　その他減価償却累計額</t>
  </si>
  <si>
    <t>　　余剰分（不足分）</t>
  </si>
  <si>
    <t>　　　　建設仮勘定</t>
  </si>
  <si>
    <t>　</t>
  </si>
  <si>
    <t>　　　インフラ資産</t>
  </si>
  <si>
    <t>　　　　その他</t>
  </si>
  <si>
    <t>　　　物品</t>
  </si>
  <si>
    <t>　　　物品減価償却累計額</t>
  </si>
  <si>
    <t>　　無形固定資産</t>
  </si>
  <si>
    <t>　　　ソフトウェア</t>
  </si>
  <si>
    <t>　　投資その他の資産</t>
  </si>
  <si>
    <t>　　　投資及び出資金</t>
  </si>
  <si>
    <t>　　　　有価証券</t>
  </si>
  <si>
    <t>　　　　出資金</t>
  </si>
  <si>
    <t>　　　投資損失引当金</t>
  </si>
  <si>
    <t>　　　長期延滞債権</t>
  </si>
  <si>
    <t>　　　長期貸付金</t>
  </si>
  <si>
    <t>　　　基金</t>
  </si>
  <si>
    <t>　　　　減債基金</t>
  </si>
  <si>
    <t>　　　徴収不能引当金</t>
  </si>
  <si>
    <t>　流動資産</t>
  </si>
  <si>
    <t>　　現金預金</t>
  </si>
  <si>
    <t>　　未収金</t>
  </si>
  <si>
    <t>　　短期貸付金</t>
  </si>
  <si>
    <t>　　基金</t>
  </si>
  <si>
    <t>　　　財政調整基金</t>
  </si>
  <si>
    <t>　　　減債基金</t>
  </si>
  <si>
    <t>　　棚卸資産</t>
  </si>
  <si>
    <t>　　その他</t>
  </si>
  <si>
    <t>　　徴収不能引当金</t>
  </si>
  <si>
    <t>　　　　　　　純資産合計</t>
  </si>
  <si>
    <t>　　　　　　　資産合計</t>
  </si>
  <si>
    <t>　　　　　負債及び純資産合計</t>
  </si>
  <si>
    <t>行政コスト計算書</t>
  </si>
  <si>
    <t>　経常費用</t>
  </si>
  <si>
    <t>　　業務費用</t>
  </si>
  <si>
    <t>　　　人件費</t>
  </si>
  <si>
    <t>　　　　賞与等引当金繰入額</t>
  </si>
  <si>
    <t>　　　　退職手当引当金繰入額</t>
  </si>
  <si>
    <t>　　　　その他（人件費）</t>
  </si>
  <si>
    <t>　　　物件費等</t>
  </si>
  <si>
    <t>　　　　物件費</t>
  </si>
  <si>
    <t>　　　　維持補修費</t>
  </si>
  <si>
    <t>　　　　減価償却費</t>
  </si>
  <si>
    <t>　　　　その他（物件費等）</t>
  </si>
  <si>
    <t>　　　その他の業務費用</t>
  </si>
  <si>
    <t>　　　　支払利息</t>
  </si>
  <si>
    <t>　　　　徴収不能引当金繰入額</t>
  </si>
  <si>
    <t>　　　　その他（その他の業務費用）</t>
  </si>
  <si>
    <t>　　移転費用</t>
  </si>
  <si>
    <t>　　　補助金等</t>
  </si>
  <si>
    <t>　　　社会保障給付</t>
  </si>
  <si>
    <t>　　　他会計への繰出金</t>
  </si>
  <si>
    <t>　　　その他（移転費用）</t>
  </si>
  <si>
    <t>　経常収益</t>
  </si>
  <si>
    <t>　　使用料及び手数料</t>
  </si>
  <si>
    <t>　　その他（経常収益）</t>
  </si>
  <si>
    <t>純経常行政コスト</t>
  </si>
  <si>
    <t>　臨時損失</t>
  </si>
  <si>
    <t>　　災害復旧事業費</t>
  </si>
  <si>
    <t>　　資産除売却損</t>
  </si>
  <si>
    <t>　　投資損失引当金繰入額</t>
  </si>
  <si>
    <t>　　損失補償等引当金繰入額</t>
  </si>
  <si>
    <t>　　その他（臨時損失）</t>
  </si>
  <si>
    <t>　臨時利益</t>
  </si>
  <si>
    <t>　　資産売却益</t>
  </si>
  <si>
    <t>　　その他（臨時利益）</t>
  </si>
  <si>
    <t>純行政コスト</t>
  </si>
  <si>
    <t>純資産変動計算書</t>
  </si>
  <si>
    <t>合計</t>
  </si>
  <si>
    <t>固定資産等形成分</t>
  </si>
  <si>
    <t>余剰分（不足分）</t>
  </si>
  <si>
    <t>前年度末純資産残高</t>
  </si>
  <si>
    <t>　純行政コスト（△）</t>
  </si>
  <si>
    <t>　財源</t>
  </si>
  <si>
    <t>　　税収等</t>
  </si>
  <si>
    <t>　　国県等補助金</t>
  </si>
  <si>
    <t>　固定資産の変動（内部変動</t>
  </si>
  <si>
    <t>　　有形固定資産等の増加</t>
  </si>
  <si>
    <t>　　有形固定資産等の減少</t>
  </si>
  <si>
    <t>　　貸付金・基金等の増加</t>
  </si>
  <si>
    <t>　　貸付金・基金等の減少</t>
  </si>
  <si>
    <t>　資産評価差額</t>
  </si>
  <si>
    <t>資金収支計算書</t>
  </si>
  <si>
    <t>【業務活動収支】</t>
  </si>
  <si>
    <t>　業務支出</t>
  </si>
  <si>
    <t>　　業務費用支出</t>
  </si>
  <si>
    <t>　　　人件費支出</t>
  </si>
  <si>
    <t>　　　物件費等支出</t>
  </si>
  <si>
    <t>　　　支払利息支出</t>
  </si>
  <si>
    <t>　　　その他の支出（業務費用）</t>
  </si>
  <si>
    <t>　　移転費用支出</t>
  </si>
  <si>
    <t>　　　補助金等支出</t>
  </si>
  <si>
    <t>　　　社会保障給付支出</t>
  </si>
  <si>
    <t>　　　他会計への繰出支出</t>
  </si>
  <si>
    <t>　　　その他の支出（移転費用）</t>
  </si>
  <si>
    <t>　業務収入</t>
  </si>
  <si>
    <t>　　税収等収入</t>
  </si>
  <si>
    <t>　　国県等補助金収入（業務）</t>
  </si>
  <si>
    <t>　　使用料及び手数料収入</t>
  </si>
  <si>
    <t>　　その他の収入</t>
  </si>
  <si>
    <t>　臨時支出</t>
  </si>
  <si>
    <t>　　災害復旧事業費支出</t>
  </si>
  <si>
    <t>　　その他の支出（臨時）</t>
  </si>
  <si>
    <t>　臨時収入</t>
  </si>
  <si>
    <t>業務活動収支</t>
  </si>
  <si>
    <t>【投資活動収支】</t>
  </si>
  <si>
    <t>　投資活動支出</t>
  </si>
  <si>
    <t>　　基金積立金支出</t>
  </si>
  <si>
    <t>　　投資及び出資金支出</t>
  </si>
  <si>
    <t>　　貸付金支出</t>
  </si>
  <si>
    <t>　　その他の支出（投資活動）</t>
  </si>
  <si>
    <t>　投資活動収入</t>
  </si>
  <si>
    <t>　　基金取崩収入</t>
  </si>
  <si>
    <t>　　貸付金元金回収収入</t>
  </si>
  <si>
    <t>　　資産売却収入</t>
  </si>
  <si>
    <t>　　その他の収入（投資活動）</t>
  </si>
  <si>
    <t>投資活動収支</t>
  </si>
  <si>
    <t>【財務活動収支】</t>
  </si>
  <si>
    <t>　財務活動支出</t>
  </si>
  <si>
    <t>　　地方債償還支出</t>
  </si>
  <si>
    <t>　　その他の支出（財務活動）</t>
  </si>
  <si>
    <t>　財務活動収入</t>
  </si>
  <si>
    <t>　　地方債発行収入</t>
  </si>
  <si>
    <t>　　その他の収入（財務活動）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</si>
  <si>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</si>
  <si>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</si>
  <si>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</si>
  <si>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</si>
  <si>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</si>
  <si>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</si>
  <si>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</si>
  <si>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</si>
  <si>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期首残高</t>
  </si>
  <si>
    <t>借方発生</t>
  </si>
  <si>
    <t>貸方発生</t>
  </si>
  <si>
    <t>当期増減</t>
  </si>
  <si>
    <t>当期末残高</t>
  </si>
  <si>
    <t>　　　　職員給与費</t>
    <phoneticPr fontId="1"/>
  </si>
  <si>
    <t>　無償所管換等</t>
    <phoneticPr fontId="1"/>
  </si>
  <si>
    <t>　その他</t>
    <rPh sb="3" eb="4">
      <t>ホカ</t>
    </rPh>
    <phoneticPr fontId="1"/>
  </si>
  <si>
    <t>　本年度純資産変動額</t>
    <rPh sb="1" eb="4">
      <t>ホンネンド</t>
    </rPh>
    <rPh sb="4" eb="7">
      <t>ジュンシサン</t>
    </rPh>
    <rPh sb="7" eb="10">
      <t>ヘンドウガク</t>
    </rPh>
    <phoneticPr fontId="1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</si>
  <si>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1"/>
  </si>
  <si>
    <t>　本年度差額</t>
    <phoneticPr fontId="1"/>
  </si>
  <si>
    <t>　　公共施設等整備費支出</t>
    <phoneticPr fontId="1"/>
  </si>
  <si>
    <t>　　国県等補助金収入（投資活動）</t>
    <phoneticPr fontId="1"/>
  </si>
  <si>
    <t>比例連結割合変更に伴う差額</t>
  </si>
  <si>
    <t>資金収支額（ＣＦ勘定省略時）</t>
  </si>
  <si>
    <t>集計コード</t>
  </si>
  <si>
    <t>資産合計</t>
  </si>
  <si>
    <t>　　　　土地（インフラ資産）</t>
  </si>
  <si>
    <t>　　　　建物（インフラ資産）</t>
  </si>
  <si>
    <t>　　　　建物減価償却累計額（インフラ資産）</t>
  </si>
  <si>
    <t>　　　　工作物（インフラ資産）</t>
  </si>
  <si>
    <t>　　　　工作物減価償却累計額（インフラ資産）</t>
  </si>
  <si>
    <t>　　　　その他（インフラ資産）</t>
  </si>
  <si>
    <t>　　　　その他減価償却累計額（インフラ資産）</t>
  </si>
  <si>
    <t>　　　　建設仮勘定（インフラ資産）</t>
  </si>
  <si>
    <t>　　　その他（無形固定資産）</t>
  </si>
  <si>
    <t>　　　　その他（投資及び出資金）</t>
  </si>
  <si>
    <t>　　　　減債基金（固定資産）</t>
  </si>
  <si>
    <t>　　　　その他（基金）</t>
  </si>
  <si>
    <t>　　　その他（投資その他の資産）</t>
  </si>
  <si>
    <t>　　　徴収不能引当金（投資その他の資産）</t>
  </si>
  <si>
    <t>　　　減債基金（流動資産）</t>
  </si>
  <si>
    <t>　　その他（流動資産）</t>
  </si>
  <si>
    <t>　繰延資産</t>
  </si>
  <si>
    <t>負債及び純資産合計</t>
  </si>
  <si>
    <t>　負債合計</t>
  </si>
  <si>
    <t>　　　その他（流動負債）</t>
  </si>
  <si>
    <t>　純資産合計</t>
  </si>
  <si>
    <t>　　他団体出資等分</t>
  </si>
  <si>
    <t>　　　　職員給与費</t>
  </si>
  <si>
    <t>　前年度末純資産残高（固定資産等形成分）</t>
  </si>
  <si>
    <t>　前年度末純資産残高（余剰分（不足分））</t>
  </si>
  <si>
    <t>　前年度末純資産残高（他団体出資等分）</t>
  </si>
  <si>
    <t>　　純行政コスト（△）（余剰分（不足分））</t>
  </si>
  <si>
    <t>　　純行政コスト（△）（他団体出資等分）</t>
  </si>
  <si>
    <t>　　財源（余剰分（不足分））</t>
  </si>
  <si>
    <t>　　財源（他団体出資等分）</t>
  </si>
  <si>
    <t>　　　税収等</t>
  </si>
  <si>
    <t>　　　税収等（他団体出資等分）</t>
  </si>
  <si>
    <t>　　　国県等補助金</t>
  </si>
  <si>
    <t>　　　国県等補助金（他団体出資等分）</t>
  </si>
  <si>
    <t>　本年度差額</t>
  </si>
  <si>
    <t>　　本年度差額（余剰分（不足分））</t>
  </si>
  <si>
    <t>　　本年度差額（他団体出資等分）</t>
  </si>
  <si>
    <t>　　固定資産の変動（内部変動）（固定資産等形</t>
  </si>
  <si>
    <t>　　固定資産の変動（内部変動）（不足分））</t>
  </si>
  <si>
    <t>　　　有形固定資産等の増加（固定資産等形成分）</t>
  </si>
  <si>
    <t>　　　有形固定資産等の増加（余剰分（不足分））</t>
  </si>
  <si>
    <t>　　　有形固定資産等の減少（固定資産等形成分）</t>
  </si>
  <si>
    <t>　　　有形固定資産等の減少（余剰分（不足分））</t>
  </si>
  <si>
    <t>　　　貸付金・基金等の増加（固定資産等形成分）</t>
  </si>
  <si>
    <t>　　　貸付金・基金等の増加（余剰分（不足分））</t>
  </si>
  <si>
    <t>　　　貸付金・基金等の減少（固定資産等形成分）</t>
  </si>
  <si>
    <t>　　　貸付金・基金等の減少（余剰分（不足分））</t>
  </si>
  <si>
    <t>　無償所管換等</t>
  </si>
  <si>
    <t>　他団体出資等分の増加</t>
  </si>
  <si>
    <t>　他団体出資等分の減少</t>
  </si>
  <si>
    <t>　比例連結割合変更に伴う差額</t>
  </si>
  <si>
    <t>　その他</t>
  </si>
  <si>
    <t>　　その他（固定資産等形成分）</t>
  </si>
  <si>
    <t>　　その他（余剰分（不足分））</t>
  </si>
  <si>
    <t>　本年度純資産変動額</t>
  </si>
  <si>
    <t>　　本年度純資産変動額（固定資産等形成分）</t>
  </si>
  <si>
    <t>　　本年度純資産変動額（余剰分（不足分））</t>
  </si>
  <si>
    <t>　　本年度純資産変動額（他団体出資等分）</t>
  </si>
  <si>
    <t>本年度末純資産残高</t>
  </si>
  <si>
    <t>　本年度末純資産残高（固定資産等形成分）</t>
  </si>
  <si>
    <t>　本年度末純資産残高（余剰分（不足分））</t>
  </si>
  <si>
    <t>　本年度末純資産残高（他団体出資等分）</t>
  </si>
  <si>
    <t>　　公共施設等整備費支出</t>
  </si>
  <si>
    <t>　　国県等補助金収入（投資活動）</t>
  </si>
  <si>
    <t>会計年度</t>
  </si>
  <si>
    <t>会計区分</t>
  </si>
  <si>
    <t>会計コード</t>
  </si>
  <si>
    <t>科目コード</t>
  </si>
  <si>
    <t>借貸区分</t>
  </si>
  <si>
    <t>連結金額</t>
  </si>
  <si>
    <t>期首連結合計</t>
  </si>
  <si>
    <t>借方残高</t>
  </si>
  <si>
    <t>貸方残高</t>
  </si>
  <si>
    <t>当期末残高連結合計</t>
  </si>
  <si>
    <t>自治体名</t>
  </si>
  <si>
    <t>会計名</t>
  </si>
  <si>
    <t>仕訳開始日</t>
  </si>
  <si>
    <t>仕訳終了日</t>
  </si>
  <si>
    <t>金額単位</t>
  </si>
  <si>
    <t>土地</t>
  </si>
  <si>
    <t>土地減損損失累計額</t>
  </si>
  <si>
    <t>立木竹</t>
  </si>
  <si>
    <t>立木竹減損損失累計額</t>
  </si>
  <si>
    <t>建物</t>
  </si>
  <si>
    <t>建物減価償却累計額</t>
  </si>
  <si>
    <t>建物減損損失累計額</t>
  </si>
  <si>
    <t>工作物</t>
  </si>
  <si>
    <t>工作物減価償却累計額</t>
  </si>
  <si>
    <t>工作物減損損失累計額</t>
  </si>
  <si>
    <t>船舶</t>
  </si>
  <si>
    <t>船舶減価償却累計額</t>
  </si>
  <si>
    <t>船舶減損損失累計額</t>
  </si>
  <si>
    <t>浮標等</t>
  </si>
  <si>
    <t>浮標等減価償却累計額</t>
  </si>
  <si>
    <t>浮標等減損損失累計額</t>
  </si>
  <si>
    <t>航空機</t>
  </si>
  <si>
    <t>航空機減価償却累計額</t>
  </si>
  <si>
    <t>航空機減損損失累計額</t>
  </si>
  <si>
    <t>その他（事業用資産）</t>
  </si>
  <si>
    <t>土地（インフラ資産）</t>
  </si>
  <si>
    <t>土地減損損失累計額（インフラ資産）</t>
  </si>
  <si>
    <t>建物（インフラ資産）</t>
  </si>
  <si>
    <t>建物減価償却累計額（インフラ資産）</t>
  </si>
  <si>
    <t>建物減損損失累計額（インフラ資産）</t>
  </si>
  <si>
    <t>工作物（インフラ資産）</t>
  </si>
  <si>
    <t>工作物減価償却累計額（インフラ資産）</t>
  </si>
  <si>
    <t>工作物減損損失累計額（インフラ資産）</t>
  </si>
  <si>
    <t>その他（インフラ資産）</t>
  </si>
  <si>
    <t>その他減価償却累計額（インフラ資産）</t>
  </si>
  <si>
    <t>その他減損損失累計額（インフラ資産）</t>
  </si>
  <si>
    <t>建設仮勘定（インフラ資産）</t>
  </si>
  <si>
    <t>物品</t>
  </si>
  <si>
    <t>物品減価償却累計額</t>
  </si>
  <si>
    <t>物品減損損失累計額</t>
  </si>
  <si>
    <t>ソフトウェア</t>
  </si>
  <si>
    <t>その他（無形固定資産）</t>
  </si>
  <si>
    <t>有価証券</t>
  </si>
  <si>
    <t>出資金</t>
  </si>
  <si>
    <t>その他（投資及び出資金）</t>
  </si>
  <si>
    <t>投資損失引当金</t>
  </si>
  <si>
    <t>長期延滞債権</t>
  </si>
  <si>
    <t>長期貸付金</t>
  </si>
  <si>
    <t>減債基金（固定資産）</t>
  </si>
  <si>
    <t>その他（基金）</t>
  </si>
  <si>
    <t>その他（投資その他の資産）</t>
  </si>
  <si>
    <t>徴収不能引当金（投資その他の資産）</t>
  </si>
  <si>
    <t>未収金</t>
  </si>
  <si>
    <t>短期貸付金</t>
  </si>
  <si>
    <t>財政調整基金</t>
  </si>
  <si>
    <t>減債基金（流動資産）</t>
  </si>
  <si>
    <t>棚卸資産</t>
  </si>
  <si>
    <t>その他（流動資産）</t>
  </si>
  <si>
    <t>徴収不能引当金（流動資産）</t>
  </si>
  <si>
    <t>地方債</t>
  </si>
  <si>
    <t>長期未払金</t>
  </si>
  <si>
    <t>退職手当引当金</t>
  </si>
  <si>
    <t>損失補償等引当金</t>
  </si>
  <si>
    <t>その他（固定負債）</t>
  </si>
  <si>
    <t>１年内償還予定地方債</t>
  </si>
  <si>
    <t>未払金</t>
  </si>
  <si>
    <t>未払費用</t>
  </si>
  <si>
    <t>前受金</t>
  </si>
  <si>
    <t>前受収益</t>
  </si>
  <si>
    <t>賞与等引当金</t>
  </si>
  <si>
    <t>預り金</t>
  </si>
  <si>
    <t>その他（流動負債）</t>
  </si>
  <si>
    <t>ダミー勘定１</t>
  </si>
  <si>
    <t>ダミー勘定２</t>
  </si>
  <si>
    <t>職員給与費</t>
  </si>
  <si>
    <t>賞与等引当金繰入額</t>
  </si>
  <si>
    <t>退職手当引当金繰入額</t>
  </si>
  <si>
    <t>その他（人件費）</t>
  </si>
  <si>
    <t>物件費</t>
  </si>
  <si>
    <t>維持補修費</t>
  </si>
  <si>
    <t>減価償却費</t>
  </si>
  <si>
    <t>その他（物件費等）</t>
  </si>
  <si>
    <t>支払利息</t>
  </si>
  <si>
    <t>徴収不能引当金繰入額</t>
  </si>
  <si>
    <t>補助金等</t>
  </si>
  <si>
    <t>社会保障給付</t>
  </si>
  <si>
    <t>他会計への繰出金</t>
  </si>
  <si>
    <t>その他（移転費用）</t>
  </si>
  <si>
    <t>使用料及び手数料</t>
  </si>
  <si>
    <t>その他（経常収益）</t>
  </si>
  <si>
    <t>災害復旧事業費</t>
  </si>
  <si>
    <t>資産除売却損</t>
  </si>
  <si>
    <t>投資損失引当金繰入額</t>
  </si>
  <si>
    <t>損失補償等引当金繰入額</t>
  </si>
  <si>
    <t>その他（臨時損失）</t>
  </si>
  <si>
    <t>資産売却益</t>
  </si>
  <si>
    <t>その他（臨時利益）</t>
  </si>
  <si>
    <t>前年度末純資産残高（固定資産等形成分）</t>
  </si>
  <si>
    <t>前年度末純資産残高（余剰分（不足分））</t>
  </si>
  <si>
    <t>純行政コスト（△）（他団体出資等分）</t>
  </si>
  <si>
    <t>税収等</t>
  </si>
  <si>
    <t>税収等（他団体出資等分）</t>
  </si>
  <si>
    <t>国県等補助金</t>
  </si>
  <si>
    <t>国県等補助金（他団体出資等分）</t>
  </si>
  <si>
    <t>資産評価差額</t>
  </si>
  <si>
    <t>無償所管換等</t>
  </si>
  <si>
    <t>他団体出資等分の増加</t>
  </si>
  <si>
    <t>他団体出資等分の減少</t>
  </si>
  <si>
    <t>その他（固定資産等形成分）</t>
  </si>
  <si>
    <t>その他（余剰分（不足分））</t>
  </si>
  <si>
    <t>人件費支出</t>
  </si>
  <si>
    <t>物件費等支出</t>
  </si>
  <si>
    <t>支払利息支出</t>
  </si>
  <si>
    <t>補助金等支出</t>
  </si>
  <si>
    <t>社会保障給付支出</t>
  </si>
  <si>
    <t>他会計への繰出支出</t>
  </si>
  <si>
    <t>税収等収入</t>
  </si>
  <si>
    <t>使用料及び手数料収入</t>
  </si>
  <si>
    <t>災害復旧事業費支出</t>
  </si>
  <si>
    <t>公共施設等整備費支出</t>
  </si>
  <si>
    <t>基金積立金支出</t>
  </si>
  <si>
    <t>投資及び出資金支出</t>
  </si>
  <si>
    <t>貸付金支出</t>
  </si>
  <si>
    <t>基金取崩収入</t>
  </si>
  <si>
    <t>貸付金元金回収収入</t>
  </si>
  <si>
    <t>資産売却収入</t>
  </si>
  <si>
    <t>地方債償還支出</t>
  </si>
  <si>
    <t>地方債発行収入</t>
  </si>
  <si>
    <t>その他減価償却累計額</t>
  </si>
  <si>
    <t>その他減損損失累計額</t>
  </si>
  <si>
    <t>建設仮勘定</t>
  </si>
  <si>
    <t>他団体出資等分</t>
  </si>
  <si>
    <t>その他（その他の業務費用）</t>
  </si>
  <si>
    <t>前年度末純資産残高（他団体出資等分）</t>
  </si>
  <si>
    <t>純行政コスト（△）（余剰分（不足分））</t>
  </si>
  <si>
    <t>財源（余剰分（不足分））</t>
  </si>
  <si>
    <t>財源（他団体出資等分）</t>
  </si>
  <si>
    <t>本年度差額（余剰分（不足分））</t>
  </si>
  <si>
    <t>本年度差額（他団体出資等分）</t>
  </si>
  <si>
    <t>固定資産の変動（内部変動）（固定資産等形</t>
  </si>
  <si>
    <t>固定資産の変動（内部変動）（不足分））</t>
  </si>
  <si>
    <t>有形固定資産等の増加（固定資産等形成分）</t>
  </si>
  <si>
    <t>有形固定資産等の増加（余剰分（不足分））</t>
  </si>
  <si>
    <t>有形固定資産等の減少（固定資産等形成分）</t>
  </si>
  <si>
    <t>有形固定資産等の減少（余剰分（不足分））</t>
  </si>
  <si>
    <t>貸付金・基金等の増加（余剰分（不足分））</t>
  </si>
  <si>
    <t>貸付金・基金等の減少（固定資産等形成分）</t>
  </si>
  <si>
    <t>貸付金・基金等の減少（余剰分（不足分））</t>
  </si>
  <si>
    <t>本年度純資産変動額（固定資産等形成分）</t>
  </si>
  <si>
    <t>本年度末純資産残高（固定資産等形成分）</t>
  </si>
  <si>
    <t>本年度末純資産残高（余剰分（不足分））</t>
  </si>
  <si>
    <t>本年度末純資産残高（他団体出資等分）</t>
  </si>
  <si>
    <t>その他の支出（業務費用）</t>
  </si>
  <si>
    <t>その他の支出（移転費用）</t>
  </si>
  <si>
    <t>国県等補助金収入（業務）</t>
  </si>
  <si>
    <t>その他の収入</t>
  </si>
  <si>
    <t>その他の支出（臨時）</t>
  </si>
  <si>
    <t>臨時収入</t>
  </si>
  <si>
    <t>その他の支出（投資活動）</t>
  </si>
  <si>
    <t>国県等補助金収入（投資活動）</t>
  </si>
  <si>
    <t>その他の収入（投資活動）</t>
  </si>
  <si>
    <t>その他の支出（財務活動）</t>
  </si>
  <si>
    <t>その他の収入（財務活動）</t>
  </si>
  <si>
    <t>1005000</t>
  </si>
  <si>
    <t>1005500</t>
  </si>
  <si>
    <t>1006000</t>
  </si>
  <si>
    <t>1006500</t>
  </si>
  <si>
    <t>1007000</t>
  </si>
  <si>
    <t>1008000</t>
  </si>
  <si>
    <t>1008500</t>
  </si>
  <si>
    <t>1009000</t>
  </si>
  <si>
    <t>1010000</t>
  </si>
  <si>
    <t>1010500</t>
  </si>
  <si>
    <t>1011000</t>
  </si>
  <si>
    <t>1012000</t>
  </si>
  <si>
    <t>1012500</t>
  </si>
  <si>
    <t>1013000</t>
  </si>
  <si>
    <t>1014000</t>
  </si>
  <si>
    <t>1014500</t>
  </si>
  <si>
    <t>1015000</t>
  </si>
  <si>
    <t>1016000</t>
  </si>
  <si>
    <t>1016500</t>
  </si>
  <si>
    <t>1017000</t>
  </si>
  <si>
    <t>1018000</t>
  </si>
  <si>
    <t>1018500</t>
  </si>
  <si>
    <t>1019000</t>
  </si>
  <si>
    <t>1021000</t>
  </si>
  <si>
    <t>1021500</t>
  </si>
  <si>
    <t>1022000</t>
  </si>
  <si>
    <t>1023000</t>
  </si>
  <si>
    <t>1023500</t>
  </si>
  <si>
    <t>1024000</t>
  </si>
  <si>
    <t>1025000</t>
  </si>
  <si>
    <t>1025500</t>
  </si>
  <si>
    <t>1026000</t>
  </si>
  <si>
    <t>1027000</t>
  </si>
  <si>
    <t>1027500</t>
  </si>
  <si>
    <t>1028000</t>
  </si>
  <si>
    <t>1029000</t>
  </si>
  <si>
    <t>1030000</t>
  </si>
  <si>
    <t>1030500</t>
  </si>
  <si>
    <t>1032000</t>
  </si>
  <si>
    <t>1033000</t>
  </si>
  <si>
    <t>1036000</t>
  </si>
  <si>
    <t>1037000</t>
  </si>
  <si>
    <t>1038000</t>
  </si>
  <si>
    <t>1039000</t>
  </si>
  <si>
    <t>1040000</t>
  </si>
  <si>
    <t>1041000</t>
  </si>
  <si>
    <t>1043000</t>
  </si>
  <si>
    <t>1044000</t>
  </si>
  <si>
    <t>1045000</t>
  </si>
  <si>
    <t>1046000</t>
  </si>
  <si>
    <t>1049000</t>
  </si>
  <si>
    <t>1050000</t>
  </si>
  <si>
    <t>1052000</t>
  </si>
  <si>
    <t>1053000</t>
  </si>
  <si>
    <t>1054000</t>
  </si>
  <si>
    <t>1055000</t>
  </si>
  <si>
    <t>1056000</t>
  </si>
  <si>
    <t>1060000</t>
  </si>
  <si>
    <t>1061000</t>
  </si>
  <si>
    <t>1062000</t>
  </si>
  <si>
    <t>1063000</t>
  </si>
  <si>
    <t>1064000</t>
  </si>
  <si>
    <t>1066000</t>
  </si>
  <si>
    <t>1067000</t>
  </si>
  <si>
    <t>1068000</t>
  </si>
  <si>
    <t>1069000</t>
  </si>
  <si>
    <t>1070000</t>
  </si>
  <si>
    <t>1071000</t>
  </si>
  <si>
    <t>1072000</t>
  </si>
  <si>
    <t>1073000</t>
  </si>
  <si>
    <t>1075000</t>
  </si>
  <si>
    <t>1076000</t>
  </si>
  <si>
    <t>1076500</t>
  </si>
  <si>
    <t>1099100</t>
  </si>
  <si>
    <t>1099200</t>
  </si>
  <si>
    <t>2005000</t>
  </si>
  <si>
    <t>2006000</t>
  </si>
  <si>
    <t>2007000</t>
  </si>
  <si>
    <t>2008000</t>
  </si>
  <si>
    <t>2010000</t>
  </si>
  <si>
    <t>2011000</t>
  </si>
  <si>
    <t>2012000</t>
  </si>
  <si>
    <t>2013000</t>
  </si>
  <si>
    <t>2015000</t>
  </si>
  <si>
    <t>2016000</t>
  </si>
  <si>
    <t>2017000</t>
  </si>
  <si>
    <t>2019000</t>
  </si>
  <si>
    <t>2020000</t>
  </si>
  <si>
    <t>2021000</t>
  </si>
  <si>
    <t>2022000</t>
  </si>
  <si>
    <t>2024000</t>
  </si>
  <si>
    <t>2025000</t>
  </si>
  <si>
    <t>2028000</t>
  </si>
  <si>
    <t>2029000</t>
  </si>
  <si>
    <t>2030000</t>
  </si>
  <si>
    <t>2031000</t>
  </si>
  <si>
    <t>2032000</t>
  </si>
  <si>
    <t>2034000</t>
  </si>
  <si>
    <t>2035000</t>
  </si>
  <si>
    <t>3001100</t>
  </si>
  <si>
    <t>3001200</t>
  </si>
  <si>
    <t>3001300</t>
  </si>
  <si>
    <t>3002200</t>
  </si>
  <si>
    <t>3002300</t>
  </si>
  <si>
    <t>3003200</t>
  </si>
  <si>
    <t>3003300</t>
  </si>
  <si>
    <t>3004200</t>
  </si>
  <si>
    <t>3004300</t>
  </si>
  <si>
    <t>3005200</t>
  </si>
  <si>
    <t>3005300</t>
  </si>
  <si>
    <t>3006200</t>
  </si>
  <si>
    <t>3006300</t>
  </si>
  <si>
    <t>3007100</t>
  </si>
  <si>
    <t>3007200</t>
  </si>
  <si>
    <t>3008100</t>
  </si>
  <si>
    <t>3008200</t>
  </si>
  <si>
    <t>3009100</t>
  </si>
  <si>
    <t>3009200</t>
  </si>
  <si>
    <t>3010100</t>
  </si>
  <si>
    <t>3010200</t>
  </si>
  <si>
    <t>3011100</t>
  </si>
  <si>
    <t>3011200</t>
  </si>
  <si>
    <t>3012000</t>
  </si>
  <si>
    <t>3013000</t>
  </si>
  <si>
    <t>3013200</t>
  </si>
  <si>
    <t>3013300</t>
  </si>
  <si>
    <t>3014100</t>
  </si>
  <si>
    <t>3014200</t>
  </si>
  <si>
    <t>3015100</t>
  </si>
  <si>
    <t>3015200</t>
  </si>
  <si>
    <t>3015300</t>
  </si>
  <si>
    <t>3016100</t>
  </si>
  <si>
    <t>3016200</t>
  </si>
  <si>
    <t>3016300</t>
  </si>
  <si>
    <t>4004000</t>
  </si>
  <si>
    <t>4005000</t>
  </si>
  <si>
    <t>4006000</t>
  </si>
  <si>
    <t>4007000</t>
  </si>
  <si>
    <t>4009000</t>
  </si>
  <si>
    <t>4010000</t>
  </si>
  <si>
    <t>4011000</t>
  </si>
  <si>
    <t>4012000</t>
  </si>
  <si>
    <t>4014000</t>
  </si>
  <si>
    <t>4015000</t>
  </si>
  <si>
    <t>4016000</t>
  </si>
  <si>
    <t>4017000</t>
  </si>
  <si>
    <t>4019000</t>
  </si>
  <si>
    <t>4020000</t>
  </si>
  <si>
    <t>4021000</t>
  </si>
  <si>
    <t>4024000</t>
  </si>
  <si>
    <t>4025000</t>
  </si>
  <si>
    <t>4026000</t>
  </si>
  <si>
    <t>4027000</t>
  </si>
  <si>
    <t>4028000</t>
  </si>
  <si>
    <t>4030000</t>
  </si>
  <si>
    <t>4031000</t>
  </si>
  <si>
    <t>4032000</t>
  </si>
  <si>
    <t>4033000</t>
  </si>
  <si>
    <t>4034000</t>
  </si>
  <si>
    <t>4037000</t>
  </si>
  <si>
    <t>4038000</t>
  </si>
  <si>
    <t>4040000</t>
  </si>
  <si>
    <t>4041000</t>
  </si>
  <si>
    <t>4043000</t>
  </si>
  <si>
    <t>4043500</t>
  </si>
  <si>
    <t>4045000</t>
  </si>
  <si>
    <t>4046000</t>
  </si>
  <si>
    <t>4090000</t>
  </si>
  <si>
    <t>繰延資産</t>
  </si>
  <si>
    <t>　　徴収不能引当金（流動資産）</t>
    <phoneticPr fontId="1"/>
  </si>
  <si>
    <t>　流動資産</t>
    <phoneticPr fontId="1"/>
  </si>
  <si>
    <t>　繰延資産</t>
    <rPh sb="1" eb="5">
      <t>クリノベシサン</t>
    </rPh>
    <phoneticPr fontId="1"/>
  </si>
  <si>
    <t>他団体出資等分</t>
    <rPh sb="0" eb="3">
      <t>タダンタイ</t>
    </rPh>
    <rPh sb="3" eb="5">
      <t>シュッシ</t>
    </rPh>
    <rPh sb="5" eb="7">
      <t>トウブン</t>
    </rPh>
    <phoneticPr fontId="1"/>
  </si>
  <si>
    <t>連結資金収支計算書</t>
    <rPh sb="0" eb="2">
      <t>レンケツ</t>
    </rPh>
    <phoneticPr fontId="1"/>
  </si>
  <si>
    <t>連結純資産変動計算書</t>
    <rPh sb="0" eb="2">
      <t>レンケツ</t>
    </rPh>
    <phoneticPr fontId="1"/>
  </si>
  <si>
    <t>連結行政コスト計算書</t>
    <rPh sb="0" eb="2">
      <t>レンケツ</t>
    </rPh>
    <phoneticPr fontId="1"/>
  </si>
  <si>
    <t>連結貸借対照表</t>
    <rPh sb="0" eb="2">
      <t>レンケツ</t>
    </rPh>
    <phoneticPr fontId="1"/>
  </si>
  <si>
    <t>　財務活動支出</t>
    <phoneticPr fontId="1"/>
  </si>
  <si>
    <t>　　余剰分（不足分）</t>
    <phoneticPr fontId="1"/>
  </si>
  <si>
    <t>　　他団体出資等分</t>
    <rPh sb="2" eb="5">
      <t>タダンタイ</t>
    </rPh>
    <rPh sb="5" eb="7">
      <t>シュッシ</t>
    </rPh>
    <rPh sb="7" eb="8">
      <t>トウ</t>
    </rPh>
    <rPh sb="8" eb="9">
      <t>ブン</t>
    </rPh>
    <phoneticPr fontId="1"/>
  </si>
  <si>
    <t>前年度末資金残高</t>
    <phoneticPr fontId="1"/>
  </si>
  <si>
    <t>比例連結割合変更に伴う差額</t>
    <rPh sb="0" eb="4">
      <t>ヒレイレンケツ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1"/>
  </si>
  <si>
    <t>比例連結割合変更に伴う差額</t>
    <phoneticPr fontId="1"/>
  </si>
  <si>
    <t>1005001</t>
  </si>
  <si>
    <t>1005501</t>
  </si>
  <si>
    <t>1006001</t>
  </si>
  <si>
    <t>1006501</t>
  </si>
  <si>
    <t>1007001</t>
  </si>
  <si>
    <t>1007002</t>
  </si>
  <si>
    <t>建物付属設備</t>
  </si>
  <si>
    <t>1008001</t>
  </si>
  <si>
    <t>1008002</t>
  </si>
  <si>
    <t>建物付属設備減価償却累計額</t>
  </si>
  <si>
    <t>1008501</t>
  </si>
  <si>
    <t>1008502</t>
  </si>
  <si>
    <t>建物付属設備減損損失累計額</t>
  </si>
  <si>
    <t>1009001</t>
  </si>
  <si>
    <t>1010001</t>
  </si>
  <si>
    <t>1010501</t>
  </si>
  <si>
    <t>1011001</t>
  </si>
  <si>
    <t>1012001</t>
  </si>
  <si>
    <t>1012501</t>
  </si>
  <si>
    <t>1013001</t>
  </si>
  <si>
    <t>1014001</t>
  </si>
  <si>
    <t>1014501</t>
  </si>
  <si>
    <t>1015001</t>
  </si>
  <si>
    <t>1016001</t>
  </si>
  <si>
    <t>1016501</t>
  </si>
  <si>
    <t>1017001</t>
  </si>
  <si>
    <t>1018001</t>
  </si>
  <si>
    <t>その他減価償却累計額（事業用資産）</t>
  </si>
  <si>
    <t>1018501</t>
  </si>
  <si>
    <t>その他減損損失累計額（事業用資産）</t>
  </si>
  <si>
    <t>1019001</t>
  </si>
  <si>
    <t>建設仮勘定（事業用資産）</t>
  </si>
  <si>
    <t>1021001</t>
  </si>
  <si>
    <t>1021002</t>
  </si>
  <si>
    <t>橋梁（土地）</t>
  </si>
  <si>
    <t>1021003</t>
  </si>
  <si>
    <t>道路（土地）</t>
  </si>
  <si>
    <t>1021004</t>
  </si>
  <si>
    <t>河川（土地）</t>
  </si>
  <si>
    <t>1021005</t>
  </si>
  <si>
    <t>ダム（土地）</t>
  </si>
  <si>
    <t>1021006</t>
  </si>
  <si>
    <t>山林（土地）</t>
  </si>
  <si>
    <t>1021007</t>
  </si>
  <si>
    <t>漁港・港湾（土地）</t>
  </si>
  <si>
    <t>1021008</t>
  </si>
  <si>
    <t>公園（土地）</t>
  </si>
  <si>
    <t>1021009</t>
  </si>
  <si>
    <t>下水道（土地）</t>
  </si>
  <si>
    <t>1021010</t>
  </si>
  <si>
    <t>防火水槽（土地）</t>
  </si>
  <si>
    <t>1021011</t>
  </si>
  <si>
    <t>下水処理（土地）</t>
  </si>
  <si>
    <t>1021012</t>
  </si>
  <si>
    <t>トンネル（土地）</t>
  </si>
  <si>
    <t>1021013</t>
  </si>
  <si>
    <t>農道（土地）</t>
  </si>
  <si>
    <t>1021014</t>
  </si>
  <si>
    <t>林道（土地）</t>
  </si>
  <si>
    <t>1021015</t>
  </si>
  <si>
    <t>その他（土地）</t>
  </si>
  <si>
    <t>1021501</t>
  </si>
  <si>
    <t>1022001</t>
  </si>
  <si>
    <t>1022002</t>
  </si>
  <si>
    <t>橋梁（建物）</t>
  </si>
  <si>
    <t>1022003</t>
  </si>
  <si>
    <t>道路（建物）</t>
  </si>
  <si>
    <t>1022004</t>
  </si>
  <si>
    <t>河川（建物）</t>
  </si>
  <si>
    <t>1022005</t>
  </si>
  <si>
    <t>ダム（建物）</t>
  </si>
  <si>
    <t>1022006</t>
  </si>
  <si>
    <t>山林（建物）</t>
  </si>
  <si>
    <t>1022007</t>
  </si>
  <si>
    <t>漁港・港湾（建物）</t>
  </si>
  <si>
    <t>1022008</t>
  </si>
  <si>
    <t>公園（建物）</t>
  </si>
  <si>
    <t>1022009</t>
  </si>
  <si>
    <t>下水道（建物）</t>
  </si>
  <si>
    <t>1022010</t>
  </si>
  <si>
    <t>防火水槽（建物）</t>
  </si>
  <si>
    <t>1022011</t>
  </si>
  <si>
    <t>下水処理（建物）</t>
  </si>
  <si>
    <t>1022012</t>
  </si>
  <si>
    <t>トンネル（建物）</t>
  </si>
  <si>
    <t>1022013</t>
  </si>
  <si>
    <t>農道（建物）</t>
  </si>
  <si>
    <t>1022014</t>
  </si>
  <si>
    <t>林道（建物）</t>
  </si>
  <si>
    <t>1022015</t>
  </si>
  <si>
    <t>その他（建物）</t>
  </si>
  <si>
    <t>1023001</t>
  </si>
  <si>
    <t>1023002</t>
  </si>
  <si>
    <t>橋梁減価償却累計額（建物）</t>
  </si>
  <si>
    <t>1023003</t>
  </si>
  <si>
    <t>道路減価償却累計額（建物）</t>
  </si>
  <si>
    <t>1023004</t>
  </si>
  <si>
    <t>河川減価償却累計額（建物）</t>
  </si>
  <si>
    <t>1023005</t>
  </si>
  <si>
    <t>ダム減価償却累計額（建物）</t>
  </si>
  <si>
    <t>1023006</t>
  </si>
  <si>
    <t>山林減価償却累計額（建物）</t>
  </si>
  <si>
    <t>1023007</t>
  </si>
  <si>
    <t>漁港・港湾減価償却累計額（建物）</t>
  </si>
  <si>
    <t>1023008</t>
  </si>
  <si>
    <t>公園減価償却累計額（建物）</t>
  </si>
  <si>
    <t>1023009</t>
  </si>
  <si>
    <t>下水道減価償却累計額（建物）</t>
  </si>
  <si>
    <t>1023010</t>
  </si>
  <si>
    <t>防火水槽減価償却累計額（建物）</t>
  </si>
  <si>
    <t>1023011</t>
  </si>
  <si>
    <t>下水処理減価償却累計額（建物）</t>
  </si>
  <si>
    <t>1023012</t>
  </si>
  <si>
    <t>トンネル減価償却累計額（建物）</t>
  </si>
  <si>
    <t>1023013</t>
  </si>
  <si>
    <t>農道減価償却累計額（建物）</t>
  </si>
  <si>
    <t>1023014</t>
  </si>
  <si>
    <t>林道減価償却累計額（建物）</t>
  </si>
  <si>
    <t>1023015</t>
  </si>
  <si>
    <t>その他減価償却累計額（建物）</t>
  </si>
  <si>
    <t>1023501</t>
  </si>
  <si>
    <t>1024001</t>
  </si>
  <si>
    <t>1024002</t>
  </si>
  <si>
    <t>橋梁（工作物）</t>
  </si>
  <si>
    <t>1024003</t>
  </si>
  <si>
    <t>道路（工作物）</t>
  </si>
  <si>
    <t>1024004</t>
  </si>
  <si>
    <t>河川（工作物）</t>
  </si>
  <si>
    <t>1024005</t>
  </si>
  <si>
    <t>ダム（工作物）</t>
  </si>
  <si>
    <t>1024006</t>
  </si>
  <si>
    <t>山林（工作物）</t>
  </si>
  <si>
    <t>1024007</t>
  </si>
  <si>
    <t>漁港・港湾（工作物）</t>
  </si>
  <si>
    <t>1024008</t>
  </si>
  <si>
    <t>公園（工作物）</t>
  </si>
  <si>
    <t>1024009</t>
  </si>
  <si>
    <t>下水道（工作物）</t>
  </si>
  <si>
    <t>1024010</t>
  </si>
  <si>
    <t>防火水槽（工作物）</t>
  </si>
  <si>
    <t>1024011</t>
  </si>
  <si>
    <t>下水処理（工作物）</t>
  </si>
  <si>
    <t>1024012</t>
  </si>
  <si>
    <t>トンネル（工作物）</t>
  </si>
  <si>
    <t>1024013</t>
  </si>
  <si>
    <t>農道（工作物）</t>
  </si>
  <si>
    <t>1024014</t>
  </si>
  <si>
    <t>林道（工作物）</t>
  </si>
  <si>
    <t>1024015</t>
  </si>
  <si>
    <t>その他（工作物）</t>
  </si>
  <si>
    <t>1025001</t>
  </si>
  <si>
    <t>1025002</t>
  </si>
  <si>
    <t>橋梁減価償却累計額（工作物）</t>
  </si>
  <si>
    <t>1025003</t>
  </si>
  <si>
    <t>道路減価償却累計額（工作物）</t>
  </si>
  <si>
    <t>1025004</t>
  </si>
  <si>
    <t>河川減価償却累計額（工作物）</t>
  </si>
  <si>
    <t>1025005</t>
  </si>
  <si>
    <t>ダム減価償却累計額（工作物）</t>
  </si>
  <si>
    <t>1025006</t>
  </si>
  <si>
    <t>山林減価償却累計額（工作物）</t>
  </si>
  <si>
    <t>1025007</t>
  </si>
  <si>
    <t>漁港・港湾減価償却累計額（工作物）</t>
  </si>
  <si>
    <t>1025008</t>
  </si>
  <si>
    <t>公園減価償却累計額（工作物）</t>
  </si>
  <si>
    <t>1025009</t>
  </si>
  <si>
    <t>下水道減価償却累計額（工作物）</t>
  </si>
  <si>
    <t>1025010</t>
  </si>
  <si>
    <t>防火水槽減価償却累計額（工作物）</t>
  </si>
  <si>
    <t>1025011</t>
  </si>
  <si>
    <t>下水処理減価償却累計額（工作物）</t>
  </si>
  <si>
    <t>1025012</t>
  </si>
  <si>
    <t>トンネル減価償却累計額（工作物）</t>
  </si>
  <si>
    <t>1025013</t>
  </si>
  <si>
    <t>農道減価償却累計額（工作物）</t>
  </si>
  <si>
    <t>1025014</t>
  </si>
  <si>
    <t>林道減価償却累計額（工作物）</t>
  </si>
  <si>
    <t>1025015</t>
  </si>
  <si>
    <t>その他減価償却累計額（工作物）</t>
  </si>
  <si>
    <t>1025501</t>
  </si>
  <si>
    <t>1026001</t>
  </si>
  <si>
    <t>1027001</t>
  </si>
  <si>
    <t>1027501</t>
  </si>
  <si>
    <t>1028001</t>
  </si>
  <si>
    <t>1029001</t>
  </si>
  <si>
    <t>1029002</t>
  </si>
  <si>
    <t>機械器具</t>
  </si>
  <si>
    <t>1029003</t>
  </si>
  <si>
    <t>美術品</t>
  </si>
  <si>
    <t>1030001</t>
  </si>
  <si>
    <t>1030002</t>
  </si>
  <si>
    <t>機械器具減価償却累計額</t>
  </si>
  <si>
    <t>1030501</t>
  </si>
  <si>
    <t>1030502</t>
  </si>
  <si>
    <t>機械器具減損損失累計額</t>
  </si>
  <si>
    <t>1032001</t>
  </si>
  <si>
    <t>1033001</t>
  </si>
  <si>
    <t>1033002</t>
  </si>
  <si>
    <t>地上権</t>
  </si>
  <si>
    <t>1033003</t>
  </si>
  <si>
    <t>著作権・特許権</t>
  </si>
  <si>
    <t>1033004</t>
  </si>
  <si>
    <t>電話加入権</t>
  </si>
  <si>
    <t>1036001</t>
  </si>
  <si>
    <t>1036002</t>
  </si>
  <si>
    <t>満期保有目的有価証券</t>
  </si>
  <si>
    <t>1036003</t>
  </si>
  <si>
    <t>満期保有目的以外の有価証券</t>
  </si>
  <si>
    <t>1037001</t>
  </si>
  <si>
    <t>1038001</t>
  </si>
  <si>
    <t>1039001</t>
  </si>
  <si>
    <t>1040001</t>
  </si>
  <si>
    <t>1040002</t>
  </si>
  <si>
    <t>長期延滞債権（税等未収金）</t>
  </si>
  <si>
    <t>1040003</t>
  </si>
  <si>
    <t>長期延滞債権（未収金）</t>
  </si>
  <si>
    <t>1040004</t>
  </si>
  <si>
    <t>長期延滞債権（貸付金）</t>
  </si>
  <si>
    <t>1041001</t>
  </si>
  <si>
    <t>1043001</t>
  </si>
  <si>
    <t>1044001</t>
  </si>
  <si>
    <t>1045001</t>
  </si>
  <si>
    <t>1046001</t>
  </si>
  <si>
    <t>1049001</t>
  </si>
  <si>
    <t>1049002</t>
  </si>
  <si>
    <t>税等未収金</t>
  </si>
  <si>
    <t>1049003</t>
  </si>
  <si>
    <t>未収金（貸付金）</t>
  </si>
  <si>
    <t>1050001</t>
  </si>
  <si>
    <t>1052001</t>
  </si>
  <si>
    <t>1053001</t>
  </si>
  <si>
    <t>1054001</t>
  </si>
  <si>
    <t>1055001</t>
  </si>
  <si>
    <t>1056001</t>
  </si>
  <si>
    <t>1056501</t>
  </si>
  <si>
    <t>1060001</t>
  </si>
  <si>
    <t>1061001</t>
  </si>
  <si>
    <t>1062001</t>
  </si>
  <si>
    <t>1063001</t>
  </si>
  <si>
    <t>1064001</t>
  </si>
  <si>
    <t>1064002</t>
  </si>
  <si>
    <t>その他の引当金</t>
  </si>
  <si>
    <t>1066001</t>
  </si>
  <si>
    <t>1067001</t>
  </si>
  <si>
    <t>1068001</t>
  </si>
  <si>
    <t>1069001</t>
  </si>
  <si>
    <t>1070001</t>
  </si>
  <si>
    <t>1071001</t>
  </si>
  <si>
    <t>1072001</t>
  </si>
  <si>
    <t>1072002</t>
  </si>
  <si>
    <t>預り金（歳計外現金）</t>
  </si>
  <si>
    <t>1073001</t>
  </si>
  <si>
    <t>1073002</t>
  </si>
  <si>
    <t>短期借入金</t>
  </si>
  <si>
    <t>1079001</t>
  </si>
  <si>
    <t>1099101</t>
  </si>
  <si>
    <t>1099201</t>
  </si>
  <si>
    <t>1099301</t>
  </si>
  <si>
    <t>公有財産（経過勘定）</t>
  </si>
  <si>
    <t>1099302</t>
  </si>
  <si>
    <t>公有資産（経過勘定）</t>
  </si>
  <si>
    <t>1099401</t>
  </si>
  <si>
    <t>未変換（経過勘定）</t>
  </si>
  <si>
    <t>2005001</t>
  </si>
  <si>
    <t>2006001</t>
  </si>
  <si>
    <t>2007001</t>
  </si>
  <si>
    <t>2008001</t>
  </si>
  <si>
    <t>2008002</t>
  </si>
  <si>
    <t>議員歳費</t>
  </si>
  <si>
    <t>2010001</t>
  </si>
  <si>
    <t>2010002</t>
  </si>
  <si>
    <t>業務費</t>
  </si>
  <si>
    <t>2010003</t>
  </si>
  <si>
    <t>委託費</t>
  </si>
  <si>
    <t>2010004</t>
  </si>
  <si>
    <t>その他の経費</t>
  </si>
  <si>
    <t>2011001</t>
  </si>
  <si>
    <t>2012001</t>
  </si>
  <si>
    <t>2013001</t>
  </si>
  <si>
    <t>2015001</t>
  </si>
  <si>
    <t>2015002</t>
  </si>
  <si>
    <t>地方債（利払分）</t>
  </si>
  <si>
    <t>2015003</t>
  </si>
  <si>
    <t>借入金支払利息</t>
  </si>
  <si>
    <t>2016001</t>
  </si>
  <si>
    <t>2017001</t>
  </si>
  <si>
    <t>その他（業務費用）</t>
  </si>
  <si>
    <t>2017002</t>
  </si>
  <si>
    <t>その他の業務関連費用</t>
  </si>
  <si>
    <t>2019001</t>
  </si>
  <si>
    <t>2020001</t>
  </si>
  <si>
    <t>2021001</t>
  </si>
  <si>
    <t>2022001</t>
  </si>
  <si>
    <t>2024001</t>
  </si>
  <si>
    <t>2025001</t>
  </si>
  <si>
    <t>2025002</t>
  </si>
  <si>
    <t>受取利息等</t>
  </si>
  <si>
    <t>2025003</t>
  </si>
  <si>
    <t>その他の業務関連収益</t>
  </si>
  <si>
    <t>2028001</t>
  </si>
  <si>
    <t>2029001</t>
  </si>
  <si>
    <t>2030001</t>
  </si>
  <si>
    <t>2031001</t>
  </si>
  <si>
    <t>2032001</t>
  </si>
  <si>
    <t>2034001</t>
  </si>
  <si>
    <t>2035001</t>
  </si>
  <si>
    <t>3001101</t>
  </si>
  <si>
    <t>3001201</t>
  </si>
  <si>
    <t>3001301</t>
  </si>
  <si>
    <t>3002301</t>
  </si>
  <si>
    <t>3004201</t>
  </si>
  <si>
    <t>3004202</t>
  </si>
  <si>
    <t>税収</t>
  </si>
  <si>
    <t>3004203</t>
  </si>
  <si>
    <t>社会保険料</t>
  </si>
  <si>
    <t>3004204</t>
  </si>
  <si>
    <t>他会計からの移転収入</t>
  </si>
  <si>
    <t>3004205</t>
  </si>
  <si>
    <t>その他の移転収入</t>
  </si>
  <si>
    <t>3004301</t>
  </si>
  <si>
    <t>3005201</t>
  </si>
  <si>
    <t>3005202</t>
  </si>
  <si>
    <t>国庫支出金</t>
  </si>
  <si>
    <t>3005203</t>
  </si>
  <si>
    <t>市町村等支出金</t>
  </si>
  <si>
    <t>3005204</t>
  </si>
  <si>
    <t>都道府県等支出金</t>
  </si>
  <si>
    <t>3005301</t>
  </si>
  <si>
    <t>3008101</t>
  </si>
  <si>
    <t>固定資産の増加_固定資産等形成分</t>
  </si>
  <si>
    <t>3008201</t>
  </si>
  <si>
    <t>固定資産の増加_余剰分（不足分）</t>
  </si>
  <si>
    <t>3009101</t>
  </si>
  <si>
    <t>固定資産の減少_固定資産等形成分</t>
  </si>
  <si>
    <t>3009201</t>
  </si>
  <si>
    <t>固定資産の減少_余剰分（不足分）</t>
  </si>
  <si>
    <t>3010101</t>
  </si>
  <si>
    <t>貸付金・基金の増加_固定資産等形成分</t>
  </si>
  <si>
    <t>3010201</t>
  </si>
  <si>
    <t>貸付金・基金の増加_余剰分（不足分）</t>
  </si>
  <si>
    <t>3011101</t>
  </si>
  <si>
    <t>貸付金・基金の減少_固定資産等形成分</t>
  </si>
  <si>
    <t>3011201</t>
  </si>
  <si>
    <t>貸付金・基金の減少_余剰分（不足分）</t>
  </si>
  <si>
    <t>3012001</t>
  </si>
  <si>
    <t>3012002</t>
  </si>
  <si>
    <t>再評価益</t>
  </si>
  <si>
    <t>3012003</t>
  </si>
  <si>
    <t>再評価損</t>
  </si>
  <si>
    <t>3013001</t>
  </si>
  <si>
    <t>3013002</t>
  </si>
  <si>
    <t>無償所管換増</t>
  </si>
  <si>
    <t>3013003</t>
  </si>
  <si>
    <t>無償所管換減</t>
  </si>
  <si>
    <t>3013004</t>
  </si>
  <si>
    <t>調査判明</t>
  </si>
  <si>
    <t>3013005</t>
  </si>
  <si>
    <t>誤記載減少</t>
  </si>
  <si>
    <t>3013006</t>
  </si>
  <si>
    <t>寄付増</t>
  </si>
  <si>
    <t>3013007</t>
  </si>
  <si>
    <t>寄付減</t>
  </si>
  <si>
    <t>3013008</t>
  </si>
  <si>
    <t>交換増</t>
  </si>
  <si>
    <t>3013009</t>
  </si>
  <si>
    <t>交換減</t>
  </si>
  <si>
    <t>3013201</t>
  </si>
  <si>
    <t>3013301</t>
  </si>
  <si>
    <t>比例連結割合変更に伴う差額（固定資産等形成分）</t>
  </si>
  <si>
    <t>比例連結割合変更に伴う差額（余剰分（不足分））</t>
  </si>
  <si>
    <t>比例連結割合変更に伴う差額（他団体出資等分）</t>
  </si>
  <si>
    <t>3014101</t>
  </si>
  <si>
    <t>3014201</t>
  </si>
  <si>
    <t>4004001</t>
  </si>
  <si>
    <t>4005001</t>
  </si>
  <si>
    <t>4005002</t>
  </si>
  <si>
    <t>経費支出</t>
  </si>
  <si>
    <t>4006001</t>
  </si>
  <si>
    <t>4006002</t>
  </si>
  <si>
    <t>地方債（利払分）支出</t>
  </si>
  <si>
    <t>4006003</t>
  </si>
  <si>
    <t>借入金支払利息支出</t>
  </si>
  <si>
    <t>4007001</t>
  </si>
  <si>
    <t>その他の支出（業務費用支出）</t>
  </si>
  <si>
    <t>4007002</t>
  </si>
  <si>
    <t>業務関連費用支出（財務的支出を除く）</t>
  </si>
  <si>
    <t>4009001</t>
  </si>
  <si>
    <t>4010001</t>
  </si>
  <si>
    <t>4011001</t>
  </si>
  <si>
    <t>4012001</t>
  </si>
  <si>
    <t>その他の支出（移転費用支出）</t>
  </si>
  <si>
    <t>4014001</t>
  </si>
  <si>
    <t>4014002</t>
  </si>
  <si>
    <t>租税収入</t>
  </si>
  <si>
    <t>4014003</t>
  </si>
  <si>
    <t>社会保険料収入</t>
  </si>
  <si>
    <t>4014004</t>
  </si>
  <si>
    <t>他会計からの移転収入（CF）</t>
  </si>
  <si>
    <t>4014005</t>
  </si>
  <si>
    <t>その他の移転収入（CF）</t>
  </si>
  <si>
    <t>4015001</t>
  </si>
  <si>
    <t>国県等補助金収入（業務収入）</t>
  </si>
  <si>
    <t>4016001</t>
  </si>
  <si>
    <t>4017001</t>
  </si>
  <si>
    <t>その他の収入（業務収入）</t>
  </si>
  <si>
    <t>4017002</t>
  </si>
  <si>
    <t>業務関連収益収入</t>
  </si>
  <si>
    <t>4019001</t>
  </si>
  <si>
    <t>4020001</t>
  </si>
  <si>
    <t>その他の支出（臨時支出）</t>
  </si>
  <si>
    <t>4021001</t>
  </si>
  <si>
    <t>臨時収入（子）</t>
  </si>
  <si>
    <t>4021002</t>
  </si>
  <si>
    <t>国県等補助金収入（臨時収入）</t>
  </si>
  <si>
    <t>4024001</t>
  </si>
  <si>
    <t>4025001</t>
  </si>
  <si>
    <t>4026001</t>
  </si>
  <si>
    <t>4027001</t>
  </si>
  <si>
    <t>4028001</t>
  </si>
  <si>
    <t>その他の支出（投資活動支出）</t>
  </si>
  <si>
    <t>4030001</t>
  </si>
  <si>
    <t>国県等補助金収入（投資活動収入）</t>
  </si>
  <si>
    <t>4031001</t>
  </si>
  <si>
    <t>4032001</t>
  </si>
  <si>
    <t>4033001</t>
  </si>
  <si>
    <t>4034001</t>
  </si>
  <si>
    <t>その他の収入（投資活動収入）</t>
  </si>
  <si>
    <t>4037001</t>
  </si>
  <si>
    <t>4038001</t>
  </si>
  <si>
    <t>その他の支出（財務活動支出）</t>
  </si>
  <si>
    <t>4038002</t>
  </si>
  <si>
    <t>短期借入金元本償還支出</t>
  </si>
  <si>
    <t>4040001</t>
  </si>
  <si>
    <t>4041001</t>
  </si>
  <si>
    <t>その他の収入（財務活動収入）</t>
  </si>
  <si>
    <t>4041002</t>
  </si>
  <si>
    <t>短期借入金収入</t>
  </si>
  <si>
    <t>4042001</t>
  </si>
  <si>
    <t>公有財産（経過勘定）支出</t>
  </si>
  <si>
    <t>4042002</t>
  </si>
  <si>
    <t>公有資産（経過勘定）支出</t>
  </si>
  <si>
    <t>4042003</t>
  </si>
  <si>
    <t>公有資産（経過勘定）収入</t>
  </si>
  <si>
    <t>4042004</t>
  </si>
  <si>
    <t>未変換（経過勘定）支出</t>
  </si>
  <si>
    <t>4042005</t>
  </si>
  <si>
    <t>未変換（経過勘定）収入</t>
  </si>
  <si>
    <t>4043001</t>
  </si>
  <si>
    <t>4043501</t>
  </si>
  <si>
    <t>比例連結割合変更に伴う差額CF</t>
  </si>
  <si>
    <t>4045001</t>
  </si>
  <si>
    <t>4046001</t>
  </si>
  <si>
    <t>4090001</t>
  </si>
  <si>
    <t>貸付金・基金等の増加（固定資産等形成分）</t>
    <phoneticPr fontId="1"/>
  </si>
  <si>
    <t>比例連結割合変更に伴う差額（固定資産等形成分）</t>
    <phoneticPr fontId="1"/>
  </si>
  <si>
    <t>本年度純資産変動額（余剰分（不足分））</t>
    <phoneticPr fontId="1"/>
  </si>
  <si>
    <t>比例連結割合変更に伴う差額（余剰分（不足分））</t>
    <phoneticPr fontId="1"/>
  </si>
  <si>
    <t>本年度純資産変動額（他団体出資等分）</t>
    <phoneticPr fontId="1"/>
  </si>
  <si>
    <t>比例連結割合変更に伴う差額（他団体出資等分）</t>
    <phoneticPr fontId="1"/>
  </si>
  <si>
    <t>　　　貸付金・基金等の減少（固定資産等形成分）</t>
    <phoneticPr fontId="1"/>
  </si>
  <si>
    <t>　　　貸付金・基金等の減少（余剰分（不足分））</t>
    <phoneticPr fontId="1"/>
  </si>
  <si>
    <t>　　本年度純資産変動額（他団体出資等分）</t>
    <phoneticPr fontId="1"/>
  </si>
  <si>
    <t>　　比例連結割合変更に伴う差額（固定資産等形成分）</t>
    <phoneticPr fontId="1"/>
  </si>
  <si>
    <t>　　比例連結割合変更に伴う差額（余剰分（不足分））</t>
    <phoneticPr fontId="1"/>
  </si>
  <si>
    <t>　　比例連結割合変更に伴う差額（他団体出資等分）</t>
    <phoneticPr fontId="1"/>
  </si>
  <si>
    <t>資金収支計算書</t>
    <rPh sb="0" eb="2">
      <t>シキン</t>
    </rPh>
    <phoneticPr fontId="1"/>
  </si>
  <si>
    <t>純資産変動計算書</t>
    <rPh sb="0" eb="3">
      <t>ジュンシサン</t>
    </rPh>
    <phoneticPr fontId="1"/>
  </si>
  <si>
    <t>行政コスト計算書</t>
    <phoneticPr fontId="1"/>
  </si>
  <si>
    <t>貸借対照表</t>
    <phoneticPr fontId="1"/>
  </si>
  <si>
    <t>【様式第１号】</t>
    <rPh sb="1" eb="3">
      <t>ヨウシキ</t>
    </rPh>
    <rPh sb="3" eb="4">
      <t>ダイ</t>
    </rPh>
    <rPh sb="5" eb="6">
      <t>ゴウ</t>
    </rPh>
    <phoneticPr fontId="1"/>
  </si>
  <si>
    <t>【様式第２号】</t>
    <rPh sb="1" eb="3">
      <t>ヨウシキ</t>
    </rPh>
    <rPh sb="3" eb="4">
      <t>ダイ</t>
    </rPh>
    <rPh sb="5" eb="6">
      <t>ゴウ</t>
    </rPh>
    <phoneticPr fontId="1"/>
  </si>
  <si>
    <t>【様式第３号】</t>
    <rPh sb="1" eb="3">
      <t>ヨウシキ</t>
    </rPh>
    <rPh sb="3" eb="4">
      <t>ダイ</t>
    </rPh>
    <rPh sb="5" eb="6">
      <t>ゴウ</t>
    </rPh>
    <phoneticPr fontId="1"/>
  </si>
  <si>
    <t>【様式第4号】</t>
    <rPh sb="1" eb="3">
      <t>ヨウシキ</t>
    </rPh>
    <rPh sb="3" eb="4">
      <t>ダイ</t>
    </rPh>
    <rPh sb="5" eb="6">
      <t>ゴウ</t>
    </rPh>
    <phoneticPr fontId="1"/>
  </si>
  <si>
    <t>【様式第４号】</t>
    <rPh sb="1" eb="3">
      <t>ヨウシキ</t>
    </rPh>
    <rPh sb="3" eb="4">
      <t>ダイ</t>
    </rPh>
    <rPh sb="5" eb="6">
      <t>ゴウ</t>
    </rPh>
    <phoneticPr fontId="1"/>
  </si>
  <si>
    <t>A</t>
  </si>
  <si>
    <t>0</t>
  </si>
  <si>
    <t>00</t>
  </si>
  <si>
    <t>自治体名：関川村</t>
  </si>
  <si>
    <t>会計：一般会計等</t>
  </si>
  <si>
    <t>自　令和06年04月01日</t>
  </si>
  <si>
    <t>至　令和07年03月31日</t>
  </si>
  <si>
    <t>（単位：千円）</t>
  </si>
  <si>
    <t>純資産</t>
  </si>
  <si>
    <t>3013411</t>
  </si>
  <si>
    <t>3013421</t>
  </si>
  <si>
    <t>3013431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</si>
</sst>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"/>
    <numFmt numFmtId="177" formatCode="#,##0;&quot;△ &quot;#,##0"/>
    <numFmt numFmtId="178" formatCode="#,##0_ "/>
    <numFmt numFmtId="179" formatCode="#,##0;&quot;▲ &quot;#,##0"/>
  </numFmts>
  <fonts count="15" x14ac:knownFonts="1"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1"/>
      <name val="Yu Gothic UI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43">
      <alignment vertical="top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43" xfId="0" applyFont="1" applyBorder="1">
      <alignment vertical="center"/>
    </xf>
    <xf numFmtId="176" fontId="3" fillId="0" borderId="43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7" fontId="3" fillId="0" borderId="1" xfId="0" applyNumberFormat="1" applyFont="1" applyBorder="1">
      <alignment vertical="center"/>
    </xf>
    <xf numFmtId="177" fontId="6" fillId="0" borderId="32" xfId="0" applyNumberFormat="1" applyFont="1" applyBorder="1">
      <alignment vertical="center"/>
    </xf>
    <xf numFmtId="177" fontId="6" fillId="0" borderId="30" xfId="0" applyNumberFormat="1" applyFont="1" applyBorder="1">
      <alignment vertical="center"/>
    </xf>
    <xf numFmtId="177" fontId="6" fillId="0" borderId="36" xfId="0" applyNumberFormat="1" applyFont="1" applyBorder="1">
      <alignment vertical="center"/>
    </xf>
    <xf numFmtId="177" fontId="6" fillId="0" borderId="38" xfId="0" applyNumberFormat="1" applyFont="1" applyBorder="1">
      <alignment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45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44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177" fontId="7" fillId="0" borderId="27" xfId="0" applyNumberFormat="1" applyFont="1" applyBorder="1" applyAlignment="1">
      <alignment horizontal="right" vertical="center"/>
    </xf>
    <xf numFmtId="177" fontId="7" fillId="0" borderId="13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26" xfId="0" applyNumberFormat="1" applyFont="1" applyBorder="1" applyAlignment="1">
      <alignment horizontal="right" vertical="center"/>
    </xf>
    <xf numFmtId="177" fontId="6" fillId="0" borderId="42" xfId="0" applyNumberFormat="1" applyFont="1" applyBorder="1">
      <alignment vertical="center"/>
    </xf>
    <xf numFmtId="177" fontId="6" fillId="0" borderId="40" xfId="0" applyNumberFormat="1" applyFont="1" applyBorder="1">
      <alignment vertical="center"/>
    </xf>
    <xf numFmtId="178" fontId="2" fillId="0" borderId="0" xfId="0" applyNumberFormat="1" applyFont="1" applyAlignment="1">
      <alignment horizontal="right" vertical="center"/>
    </xf>
    <xf numFmtId="0" fontId="9" fillId="0" borderId="46" xfId="1" applyBorder="1" applyAlignment="1">
      <alignment horizontal="center"/>
    </xf>
    <xf numFmtId="0" fontId="9" fillId="0" borderId="43" xfId="1">
      <alignment vertical="top"/>
    </xf>
    <xf numFmtId="0" fontId="10" fillId="0" borderId="43" xfId="1" applyFont="1" applyAlignment="1">
      <alignment vertical="center"/>
    </xf>
    <xf numFmtId="179" fontId="9" fillId="0" borderId="43" xfId="1" applyNumberFormat="1" applyAlignment="1">
      <alignment horizontal="right" vertical="top"/>
    </xf>
    <xf numFmtId="3" fontId="2" fillId="0" borderId="43" xfId="1" applyNumberFormat="1" applyFont="1" applyAlignment="1">
      <alignment vertical="center"/>
    </xf>
    <xf numFmtId="0" fontId="5" fillId="0" borderId="47" xfId="0" applyFont="1" applyBorder="1" applyAlignment="1">
      <alignment horizontal="left" vertical="center"/>
    </xf>
    <xf numFmtId="178" fontId="8" fillId="0" borderId="47" xfId="0" applyNumberFormat="1" applyFont="1" applyBorder="1" applyAlignment="1">
      <alignment horizontal="right" vertical="center"/>
    </xf>
    <xf numFmtId="0" fontId="5" fillId="5" borderId="47" xfId="0" applyFont="1" applyFill="1" applyBorder="1" applyAlignment="1">
      <alignment horizontal="left" vertical="center"/>
    </xf>
    <xf numFmtId="0" fontId="5" fillId="6" borderId="47" xfId="0" applyFont="1" applyFill="1" applyBorder="1" applyAlignment="1">
      <alignment horizontal="left" vertical="center"/>
    </xf>
    <xf numFmtId="0" fontId="10" fillId="0" borderId="43" xfId="1" applyFont="1" applyAlignment="1">
      <alignment horizontal="left" vertical="center"/>
    </xf>
    <xf numFmtId="177" fontId="6" fillId="0" borderId="48" xfId="0" applyNumberFormat="1" applyFont="1" applyBorder="1">
      <alignment vertical="center"/>
    </xf>
    <xf numFmtId="177" fontId="6" fillId="0" borderId="49" xfId="0" applyNumberFormat="1" applyFont="1" applyBorder="1">
      <alignment vertical="center"/>
    </xf>
    <xf numFmtId="177" fontId="6" fillId="0" borderId="53" xfId="0" applyNumberFormat="1" applyFont="1" applyBorder="1">
      <alignment vertical="center"/>
    </xf>
    <xf numFmtId="177" fontId="6" fillId="0" borderId="55" xfId="0" applyNumberFormat="1" applyFont="1" applyBorder="1">
      <alignment vertical="center"/>
    </xf>
    <xf numFmtId="177" fontId="6" fillId="0" borderId="57" xfId="0" applyNumberFormat="1" applyFont="1" applyBorder="1">
      <alignment vertical="center"/>
    </xf>
    <xf numFmtId="177" fontId="6" fillId="0" borderId="59" xfId="0" applyNumberFormat="1" applyFont="1" applyBorder="1">
      <alignment vertical="center"/>
    </xf>
    <xf numFmtId="177" fontId="6" fillId="0" borderId="61" xfId="0" applyNumberFormat="1" applyFont="1" applyBorder="1">
      <alignment vertical="center"/>
    </xf>
    <xf numFmtId="177" fontId="7" fillId="0" borderId="43" xfId="0" applyNumberFormat="1" applyFont="1" applyBorder="1" applyAlignment="1">
      <alignment horizontal="right" vertical="center"/>
    </xf>
    <xf numFmtId="177" fontId="7" fillId="0" borderId="63" xfId="0" applyNumberFormat="1" applyFont="1" applyBorder="1" applyAlignment="1">
      <alignment horizontal="right" vertical="center"/>
    </xf>
    <xf numFmtId="177" fontId="7" fillId="0" borderId="64" xfId="0" applyNumberFormat="1" applyFont="1" applyBorder="1" applyAlignment="1">
      <alignment horizontal="right" vertical="center"/>
    </xf>
    <xf numFmtId="177" fontId="7" fillId="0" borderId="65" xfId="0" applyNumberFormat="1" applyFont="1" applyBorder="1" applyAlignment="1">
      <alignment horizontal="right" vertical="center"/>
    </xf>
    <xf numFmtId="177" fontId="7" fillId="0" borderId="66" xfId="0" applyNumberFormat="1" applyFont="1" applyBorder="1" applyAlignment="1">
      <alignment horizontal="right" vertical="center"/>
    </xf>
    <xf numFmtId="177" fontId="7" fillId="0" borderId="69" xfId="0" applyNumberFormat="1" applyFont="1" applyBorder="1" applyAlignment="1">
      <alignment horizontal="right" vertical="center"/>
    </xf>
    <xf numFmtId="177" fontId="7" fillId="0" borderId="70" xfId="0" applyNumberFormat="1" applyFont="1" applyBorder="1" applyAlignment="1">
      <alignment horizontal="right" vertical="center"/>
    </xf>
    <xf numFmtId="177" fontId="7" fillId="0" borderId="71" xfId="0" applyNumberFormat="1" applyFont="1" applyBorder="1" applyAlignment="1">
      <alignment horizontal="right" vertical="center"/>
    </xf>
    <xf numFmtId="177" fontId="7" fillId="0" borderId="72" xfId="0" applyNumberFormat="1" applyFont="1" applyBorder="1" applyAlignment="1">
      <alignment horizontal="right" vertical="center"/>
    </xf>
    <xf numFmtId="177" fontId="7" fillId="0" borderId="73" xfId="0" applyNumberFormat="1" applyFont="1" applyBorder="1" applyAlignment="1">
      <alignment horizontal="right" vertical="center"/>
    </xf>
    <xf numFmtId="177" fontId="7" fillId="0" borderId="74" xfId="0" applyNumberFormat="1" applyFont="1" applyBorder="1" applyAlignment="1">
      <alignment horizontal="right" vertical="center"/>
    </xf>
    <xf numFmtId="0" fontId="5" fillId="7" borderId="47" xfId="0" applyFont="1" applyFill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178" fontId="8" fillId="5" borderId="47" xfId="0" applyNumberFormat="1" applyFont="1" applyFill="1" applyBorder="1" applyAlignment="1">
      <alignment horizontal="right" vertical="center"/>
    </xf>
    <xf numFmtId="178" fontId="8" fillId="6" borderId="47" xfId="0" applyNumberFormat="1" applyFont="1" applyFill="1" applyBorder="1" applyAlignment="1">
      <alignment horizontal="right" vertical="center"/>
    </xf>
    <xf numFmtId="178" fontId="8" fillId="7" borderId="47" xfId="0" applyNumberFormat="1" applyFont="1" applyFill="1" applyBorder="1" applyAlignment="1">
      <alignment horizontal="right" vertical="center"/>
    </xf>
    <xf numFmtId="0" fontId="5" fillId="0" borderId="7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4" borderId="9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78" fontId="8" fillId="0" borderId="12" xfId="0" applyNumberFormat="1" applyFont="1" applyBorder="1" applyAlignment="1">
      <alignment horizontal="right" vertical="center"/>
    </xf>
    <xf numFmtId="0" fontId="5" fillId="0" borderId="76" xfId="0" applyFont="1" applyBorder="1" applyAlignment="1">
      <alignment horizontal="left" vertical="center"/>
    </xf>
    <xf numFmtId="0" fontId="5" fillId="0" borderId="77" xfId="0" applyFont="1" applyBorder="1" applyAlignment="1">
      <alignment horizontal="left" vertical="center"/>
    </xf>
    <xf numFmtId="178" fontId="8" fillId="0" borderId="77" xfId="0" applyNumberFormat="1" applyFont="1" applyBorder="1" applyAlignment="1">
      <alignment horizontal="right" vertical="center"/>
    </xf>
    <xf numFmtId="178" fontId="8" fillId="0" borderId="45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178" fontId="8" fillId="0" borderId="14" xfId="0" applyNumberFormat="1" applyFont="1" applyBorder="1" applyAlignment="1">
      <alignment horizontal="right" vertical="center"/>
    </xf>
    <xf numFmtId="0" fontId="5" fillId="0" borderId="7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78" fontId="8" fillId="0" borderId="13" xfId="0" applyNumberFormat="1" applyFont="1" applyBorder="1" applyAlignment="1">
      <alignment horizontal="right" vertical="center"/>
    </xf>
    <xf numFmtId="178" fontId="8" fillId="0" borderId="2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178" fontId="8" fillId="0" borderId="9" xfId="0" applyNumberFormat="1" applyFont="1" applyBorder="1" applyAlignment="1">
      <alignment horizontal="right" vertical="center"/>
    </xf>
    <xf numFmtId="0" fontId="5" fillId="6" borderId="4" xfId="0" applyFont="1" applyFill="1" applyBorder="1" applyAlignment="1">
      <alignment horizontal="left" vertical="center"/>
    </xf>
    <xf numFmtId="0" fontId="5" fillId="6" borderId="79" xfId="0" applyFont="1" applyFill="1" applyBorder="1" applyAlignment="1">
      <alignment horizontal="left" vertical="center"/>
    </xf>
    <xf numFmtId="178" fontId="8" fillId="6" borderId="79" xfId="0" applyNumberFormat="1" applyFont="1" applyFill="1" applyBorder="1" applyAlignment="1">
      <alignment horizontal="right" vertical="center"/>
    </xf>
    <xf numFmtId="178" fontId="8" fillId="6" borderId="26" xfId="0" applyNumberFormat="1" applyFont="1" applyFill="1" applyBorder="1" applyAlignment="1">
      <alignment horizontal="right" vertical="center"/>
    </xf>
    <xf numFmtId="0" fontId="5" fillId="0" borderId="63" xfId="0" applyFont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178" fontId="8" fillId="5" borderId="14" xfId="0" applyNumberFormat="1" applyFont="1" applyFill="1" applyBorder="1" applyAlignment="1">
      <alignment horizontal="right" vertical="center"/>
    </xf>
    <xf numFmtId="0" fontId="5" fillId="6" borderId="78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178" fontId="8" fillId="6" borderId="13" xfId="0" applyNumberFormat="1" applyFont="1" applyFill="1" applyBorder="1" applyAlignment="1">
      <alignment horizontal="right" vertical="center"/>
    </xf>
    <xf numFmtId="178" fontId="8" fillId="6" borderId="21" xfId="0" applyNumberFormat="1" applyFont="1" applyFill="1" applyBorder="1" applyAlignment="1">
      <alignment horizontal="right" vertical="center"/>
    </xf>
    <xf numFmtId="0" fontId="5" fillId="7" borderId="76" xfId="0" applyFont="1" applyFill="1" applyBorder="1" applyAlignment="1">
      <alignment horizontal="left" vertical="center"/>
    </xf>
    <xf numFmtId="0" fontId="5" fillId="7" borderId="77" xfId="0" applyFont="1" applyFill="1" applyBorder="1" applyAlignment="1">
      <alignment horizontal="left" vertical="center"/>
    </xf>
    <xf numFmtId="178" fontId="8" fillId="7" borderId="77" xfId="0" applyNumberFormat="1" applyFont="1" applyFill="1" applyBorder="1" applyAlignment="1">
      <alignment horizontal="right" vertical="center"/>
    </xf>
    <xf numFmtId="178" fontId="8" fillId="7" borderId="45" xfId="0" applyNumberFormat="1" applyFont="1" applyFill="1" applyBorder="1" applyAlignment="1">
      <alignment horizontal="right" vertical="center"/>
    </xf>
    <xf numFmtId="0" fontId="5" fillId="7" borderId="78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178" fontId="8" fillId="7" borderId="13" xfId="0" applyNumberFormat="1" applyFont="1" applyFill="1" applyBorder="1" applyAlignment="1">
      <alignment horizontal="right" vertical="center"/>
    </xf>
    <xf numFmtId="178" fontId="8" fillId="7" borderId="21" xfId="0" applyNumberFormat="1" applyFont="1" applyFill="1" applyBorder="1" applyAlignment="1">
      <alignment horizontal="right" vertical="center"/>
    </xf>
    <xf numFmtId="0" fontId="5" fillId="6" borderId="18" xfId="0" applyFont="1" applyFill="1" applyBorder="1" applyAlignment="1">
      <alignment horizontal="left" vertical="center"/>
    </xf>
    <xf numFmtId="178" fontId="8" fillId="6" borderId="14" xfId="0" applyNumberFormat="1" applyFont="1" applyFill="1" applyBorder="1" applyAlignment="1">
      <alignment horizontal="right" vertical="center"/>
    </xf>
    <xf numFmtId="0" fontId="5" fillId="7" borderId="18" xfId="0" applyFont="1" applyFill="1" applyBorder="1" applyAlignment="1">
      <alignment horizontal="left" vertical="center"/>
    </xf>
    <xf numFmtId="178" fontId="8" fillId="7" borderId="1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178" fontId="8" fillId="0" borderId="79" xfId="0" applyNumberFormat="1" applyFont="1" applyBorder="1" applyAlignment="1">
      <alignment horizontal="right" vertical="center"/>
    </xf>
    <xf numFmtId="178" fontId="8" fillId="0" borderId="26" xfId="0" applyNumberFormat="1" applyFont="1" applyBorder="1" applyAlignment="1">
      <alignment horizontal="right" vertical="center"/>
    </xf>
    <xf numFmtId="0" fontId="5" fillId="7" borderId="4" xfId="0" applyFont="1" applyFill="1" applyBorder="1" applyAlignment="1">
      <alignment horizontal="left" vertical="center"/>
    </xf>
    <xf numFmtId="0" fontId="5" fillId="7" borderId="79" xfId="0" applyFont="1" applyFill="1" applyBorder="1" applyAlignment="1">
      <alignment horizontal="left" vertical="center"/>
    </xf>
    <xf numFmtId="178" fontId="8" fillId="7" borderId="79" xfId="0" applyNumberFormat="1" applyFont="1" applyFill="1" applyBorder="1" applyAlignment="1">
      <alignment horizontal="right" vertical="center"/>
    </xf>
    <xf numFmtId="178" fontId="8" fillId="7" borderId="26" xfId="0" applyNumberFormat="1" applyFont="1" applyFill="1" applyBorder="1" applyAlignment="1">
      <alignment horizontal="right" vertical="center"/>
    </xf>
    <xf numFmtId="0" fontId="5" fillId="5" borderId="76" xfId="0" applyFont="1" applyFill="1" applyBorder="1" applyAlignment="1">
      <alignment horizontal="left" vertical="center"/>
    </xf>
    <xf numFmtId="0" fontId="5" fillId="5" borderId="77" xfId="0" applyFont="1" applyFill="1" applyBorder="1" applyAlignment="1">
      <alignment horizontal="left" vertical="center"/>
    </xf>
    <xf numFmtId="178" fontId="8" fillId="0" borderId="74" xfId="0" applyNumberFormat="1" applyFont="1" applyBorder="1" applyAlignment="1">
      <alignment horizontal="right" vertical="center"/>
    </xf>
    <xf numFmtId="178" fontId="8" fillId="0" borderId="71" xfId="0" applyNumberFormat="1" applyFont="1" applyBorder="1" applyAlignment="1">
      <alignment horizontal="right" vertical="center"/>
    </xf>
    <xf numFmtId="0" fontId="5" fillId="0" borderId="8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43" xfId="0" applyBorder="1">
      <alignment vertical="center"/>
    </xf>
    <xf numFmtId="0" fontId="5" fillId="5" borderId="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178" fontId="8" fillId="5" borderId="10" xfId="0" applyNumberFormat="1" applyFont="1" applyFill="1" applyBorder="1" applyAlignment="1">
      <alignment horizontal="right" vertical="center"/>
    </xf>
    <xf numFmtId="178" fontId="8" fillId="5" borderId="81" xfId="0" applyNumberFormat="1" applyFont="1" applyFill="1" applyBorder="1" applyAlignment="1">
      <alignment horizontal="right" vertical="center"/>
    </xf>
    <xf numFmtId="0" fontId="5" fillId="6" borderId="76" xfId="0" applyFont="1" applyFill="1" applyBorder="1" applyAlignment="1">
      <alignment horizontal="left" vertical="center"/>
    </xf>
    <xf numFmtId="0" fontId="5" fillId="6" borderId="77" xfId="0" applyFont="1" applyFill="1" applyBorder="1" applyAlignment="1">
      <alignment horizontal="left" vertical="center"/>
    </xf>
    <xf numFmtId="178" fontId="8" fillId="6" borderId="77" xfId="0" applyNumberFormat="1" applyFont="1" applyFill="1" applyBorder="1" applyAlignment="1">
      <alignment horizontal="right" vertical="center"/>
    </xf>
    <xf numFmtId="178" fontId="8" fillId="6" borderId="45" xfId="0" applyNumberFormat="1" applyFont="1" applyFill="1" applyBorder="1" applyAlignment="1">
      <alignment horizontal="right" vertical="center"/>
    </xf>
    <xf numFmtId="0" fontId="5" fillId="0" borderId="82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178" fontId="8" fillId="0" borderId="43" xfId="0" applyNumberFormat="1" applyFont="1" applyBorder="1" applyAlignment="1">
      <alignment horizontal="right" vertical="center"/>
    </xf>
    <xf numFmtId="0" fontId="3" fillId="4" borderId="47" xfId="0" applyFont="1" applyFill="1" applyBorder="1">
      <alignment vertical="center"/>
    </xf>
    <xf numFmtId="0" fontId="0" fillId="4" borderId="47" xfId="0" applyFill="1" applyBorder="1">
      <alignment vertical="center"/>
    </xf>
    <xf numFmtId="3" fontId="2" fillId="5" borderId="43" xfId="1" applyNumberFormat="1" applyFont="1" applyFill="1" applyAlignment="1">
      <alignment vertical="center"/>
    </xf>
    <xf numFmtId="177" fontId="4" fillId="0" borderId="43" xfId="0" applyNumberFormat="1" applyFont="1" applyBorder="1" applyAlignment="1">
      <alignment horizontal="center" vertical="center"/>
    </xf>
    <xf numFmtId="177" fontId="11" fillId="0" borderId="28" xfId="0" applyNumberFormat="1" applyFont="1" applyBorder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177" fontId="11" fillId="3" borderId="30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>
      <alignment vertical="center"/>
    </xf>
    <xf numFmtId="177" fontId="7" fillId="2" borderId="15" xfId="0" applyNumberFormat="1" applyFont="1" applyFill="1" applyBorder="1">
      <alignment vertical="center"/>
    </xf>
    <xf numFmtId="177" fontId="7" fillId="2" borderId="1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177" fontId="11" fillId="3" borderId="51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7" fillId="2" borderId="67" xfId="0" applyNumberFormat="1" applyFont="1" applyFill="1" applyBorder="1">
      <alignment vertical="center"/>
    </xf>
    <xf numFmtId="177" fontId="7" fillId="2" borderId="68" xfId="0" applyNumberFormat="1" applyFont="1" applyFill="1" applyBorder="1">
      <alignment vertical="center"/>
    </xf>
    <xf numFmtId="177" fontId="7" fillId="2" borderId="62" xfId="0" applyNumberFormat="1" applyFont="1" applyFill="1" applyBorder="1" applyAlignment="1">
      <alignment horizontal="center" vertical="center"/>
    </xf>
    <xf numFmtId="177" fontId="7" fillId="2" borderId="21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1" fillId="0" borderId="28" xfId="0" applyFont="1" applyBorder="1" applyAlignment="1">
      <alignment horizontal="left" vertical="center" shrinkToFit="1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7" fontId="11" fillId="0" borderId="28" xfId="0" applyNumberFormat="1" applyFont="1" applyBorder="1" applyAlignment="1">
      <alignment horizontal="right" vertical="center" shrinkToFit="1"/>
    </xf>
    <xf numFmtId="0" fontId="11" fillId="0" borderId="43" xfId="0" applyFont="1" applyBorder="1" applyAlignment="1">
      <alignment horizontal="center" vertical="center" shrinkToFit="1"/>
    </xf>
    <xf numFmtId="177" fontId="7" fillId="0" borderId="0" xfId="0" applyNumberFormat="1" applyFont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4" xfId="0" applyFont="1" applyBorder="1" applyAlignment="1">
      <alignment vertical="center" shrinkToFit="1"/>
    </xf>
    <xf numFmtId="0" fontId="6" fillId="0" borderId="56" xfId="0" applyFont="1" applyBorder="1" applyAlignment="1">
      <alignment vertical="center" shrinkToFit="1"/>
    </xf>
    <xf numFmtId="0" fontId="6" fillId="0" borderId="58" xfId="0" applyFont="1" applyBorder="1" applyAlignment="1">
      <alignment vertical="center" shrinkToFit="1"/>
    </xf>
    <xf numFmtId="0" fontId="6" fillId="0" borderId="60" xfId="0" applyFont="1" applyBorder="1" applyAlignment="1">
      <alignment vertical="center" shrinkToFit="1"/>
    </xf>
    <xf numFmtId="0" fontId="14" fillId="0" borderId="0" xfId="0" applyFont="1">
      <alignment vertical="center"/>
    </xf>
    <xf numFmtId="177" fontId="14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12" fillId="0" borderId="2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4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7" fontId="4" fillId="0" borderId="28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7" fontId="7" fillId="2" borderId="16" xfId="0" applyNumberFormat="1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2">
    <cellStyle name="標準" xfId="0" builtinId="0"/>
    <cellStyle name="標準 2" xfId="1" xr:uid="{55614C78-0EDC-4476-A068-258936232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7CD4-35AA-48C7-9480-0C5AD121813B}">
  <sheetPr codeName="Sheet1">
    <pageSetUpPr fitToPage="1"/>
  </sheetPr>
  <dimension ref="A1:E92"/>
  <sheetViews>
    <sheetView showGridLines="0" tabSelected="1" topLeftCell="B1" zoomScaleNormal="100" workbookViewId="0">
      <selection activeCell="B1" sqref="B1"/>
    </sheetView>
  </sheetViews>
  <sheetFormatPr defaultColWidth="8.6328125" defaultRowHeight="13.95" customHeight="1" x14ac:dyDescent="0.5"/>
  <cols>
    <col min="1" max="1" width="0.453125" style="2" hidden="1" customWidth="1"/>
    <col min="2" max="2" width="25.54296875" style="2" customWidth="1"/>
    <col min="3" max="3" width="20.54296875" style="6" customWidth="1"/>
    <col min="4" max="4" width="25.54296875" style="2" customWidth="1"/>
    <col min="5" max="5" width="20.54296875" style="6" customWidth="1"/>
    <col min="6" max="16384" width="8.6328125" style="2"/>
  </cols>
  <sheetData>
    <row r="1" spans="2:5" ht="16.8" x14ac:dyDescent="0.5">
      <c r="B1" s="1"/>
      <c r="C1" s="7"/>
      <c r="D1" s="1"/>
      <c r="E1" s="157" t="s">
        <v>1080</v>
      </c>
    </row>
    <row r="2" spans="2:5" ht="27.6" customHeight="1" x14ac:dyDescent="0.5">
      <c r="B2" s="182" t="s">
        <v>0</v>
      </c>
      <c r="C2" s="183"/>
      <c r="D2" s="183"/>
      <c r="E2" s="183"/>
    </row>
    <row r="3" spans="2:5" ht="17.7" customHeight="1" x14ac:dyDescent="0.5">
      <c r="B3" s="184" t="str">
        <f>SUBSTITUTE(SUBSTITUTE(データ!T2,"至　","("),"日","日現在）")</f>
        <v>(令和07年03月31日現在）</v>
      </c>
      <c r="C3" s="184"/>
      <c r="D3" s="184"/>
      <c r="E3" s="184"/>
    </row>
    <row r="4" spans="2:5" ht="16.8" x14ac:dyDescent="0.5">
      <c r="B4" s="151" t="str">
        <f>データ!$Q$2</f>
        <v>自治体名：関川村</v>
      </c>
      <c r="C4" s="152"/>
      <c r="D4" s="152"/>
      <c r="E4" s="153"/>
    </row>
    <row r="5" spans="2:5" ht="17.399999999999999" thickBot="1" x14ac:dyDescent="0.55000000000000004">
      <c r="B5" s="154" t="str">
        <f>データ!$R$2</f>
        <v>会計：一般会計等</v>
      </c>
      <c r="C5" s="155"/>
      <c r="D5" s="156"/>
      <c r="E5" s="157" t="str">
        <f>データ!$U$2</f>
        <v>（単位：千円）</v>
      </c>
    </row>
    <row r="6" spans="2:5" ht="17.399999999999999" thickBot="1" x14ac:dyDescent="0.55000000000000004">
      <c r="B6" s="138" t="s">
        <v>1</v>
      </c>
      <c r="C6" s="139" t="s">
        <v>2</v>
      </c>
      <c r="D6" s="138" t="s">
        <v>1</v>
      </c>
      <c r="E6" s="139" t="s">
        <v>2</v>
      </c>
    </row>
    <row r="7" spans="2:5" ht="14.1" customHeight="1" x14ac:dyDescent="0.5">
      <c r="B7" s="160" t="s">
        <v>3</v>
      </c>
      <c r="C7" s="9"/>
      <c r="D7" s="162" t="s">
        <v>4</v>
      </c>
      <c r="E7" s="9"/>
    </row>
    <row r="8" spans="2:5" ht="14.1" customHeight="1" x14ac:dyDescent="0.5">
      <c r="B8" s="160" t="s">
        <v>5</v>
      </c>
      <c r="C8" s="9">
        <f>残高試算表!G3</f>
        <v>12755355.487</v>
      </c>
      <c r="D8" s="162" t="s">
        <v>6</v>
      </c>
      <c r="E8" s="9">
        <f>残高試算表!G62</f>
        <v>5245825.8329999996</v>
      </c>
    </row>
    <row r="9" spans="2:5" ht="14.1" customHeight="1" x14ac:dyDescent="0.5">
      <c r="B9" s="160" t="s">
        <v>7</v>
      </c>
      <c r="C9" s="9">
        <f>残高試算表!G4</f>
        <v>10553172.535</v>
      </c>
      <c r="D9" s="162" t="s">
        <v>8</v>
      </c>
      <c r="E9" s="9">
        <f>残高試算表!G63</f>
        <v>4405997.8329999996</v>
      </c>
    </row>
    <row r="10" spans="2:5" ht="14.1" customHeight="1" x14ac:dyDescent="0.5">
      <c r="B10" s="160" t="s">
        <v>9</v>
      </c>
      <c r="C10" s="9">
        <f>残高試算表!G5</f>
        <v>6424957.1789999995</v>
      </c>
      <c r="D10" s="162" t="s">
        <v>10</v>
      </c>
      <c r="E10" s="9">
        <f>残高試算表!G64</f>
        <v>0</v>
      </c>
    </row>
    <row r="11" spans="2:5" ht="14.1" customHeight="1" x14ac:dyDescent="0.5">
      <c r="B11" s="160" t="s">
        <v>11</v>
      </c>
      <c r="C11" s="9">
        <f>残高試算表!G6</f>
        <v>1631604.3089999999</v>
      </c>
      <c r="D11" s="162" t="s">
        <v>12</v>
      </c>
      <c r="E11" s="9">
        <f>残高試算表!G65</f>
        <v>839828</v>
      </c>
    </row>
    <row r="12" spans="2:5" ht="14.1" customHeight="1" x14ac:dyDescent="0.5">
      <c r="B12" s="160" t="s">
        <v>13</v>
      </c>
      <c r="C12" s="9">
        <f>残高試算表!G7</f>
        <v>0</v>
      </c>
      <c r="D12" s="162" t="s">
        <v>14</v>
      </c>
      <c r="E12" s="9">
        <f>残高試算表!G66</f>
        <v>0</v>
      </c>
    </row>
    <row r="13" spans="2:5" ht="14.1" customHeight="1" x14ac:dyDescent="0.5">
      <c r="B13" s="160" t="s">
        <v>15</v>
      </c>
      <c r="C13" s="9">
        <f>残高試算表!G8</f>
        <v>0</v>
      </c>
      <c r="D13" s="162" t="s">
        <v>16</v>
      </c>
      <c r="E13" s="9">
        <f>残高試算表!G67</f>
        <v>0</v>
      </c>
    </row>
    <row r="14" spans="2:5" ht="14.1" customHeight="1" x14ac:dyDescent="0.5">
      <c r="B14" s="160" t="s">
        <v>17</v>
      </c>
      <c r="C14" s="9">
        <f>残高試算表!G9</f>
        <v>0</v>
      </c>
      <c r="D14" s="162" t="s">
        <v>18</v>
      </c>
      <c r="E14" s="9">
        <f>残高試算表!G68</f>
        <v>613073.84199999995</v>
      </c>
    </row>
    <row r="15" spans="2:5" ht="14.1" customHeight="1" x14ac:dyDescent="0.5">
      <c r="B15" s="160" t="s">
        <v>19</v>
      </c>
      <c r="C15" s="9">
        <f>残高試算表!G10</f>
        <v>15020108.078</v>
      </c>
      <c r="D15" s="162" t="s">
        <v>20</v>
      </c>
      <c r="E15" s="9">
        <f>残高試算表!G69</f>
        <v>535410.68999999994</v>
      </c>
    </row>
    <row r="16" spans="2:5" ht="14.1" customHeight="1" x14ac:dyDescent="0.5">
      <c r="B16" s="160" t="s">
        <v>21</v>
      </c>
      <c r="C16" s="9">
        <f>残高試算表!G11</f>
        <v>-11108613.443</v>
      </c>
      <c r="D16" s="162" t="s">
        <v>22</v>
      </c>
      <c r="E16" s="9">
        <f>残高試算表!G70</f>
        <v>0</v>
      </c>
    </row>
    <row r="17" spans="2:5" ht="14.1" customHeight="1" x14ac:dyDescent="0.5">
      <c r="B17" s="160" t="s">
        <v>23</v>
      </c>
      <c r="C17" s="9">
        <f>残高試算表!G12</f>
        <v>2498997.9989999998</v>
      </c>
      <c r="D17" s="162" t="s">
        <v>24</v>
      </c>
      <c r="E17" s="9">
        <f>残高試算表!G71</f>
        <v>0</v>
      </c>
    </row>
    <row r="18" spans="2:5" ht="14.1" customHeight="1" x14ac:dyDescent="0.5">
      <c r="B18" s="160" t="s">
        <v>25</v>
      </c>
      <c r="C18" s="9">
        <f>残高試算表!G13</f>
        <v>-1664894.1240000001</v>
      </c>
      <c r="D18" s="162" t="s">
        <v>26</v>
      </c>
      <c r="E18" s="9">
        <f>残高試算表!G72</f>
        <v>0</v>
      </c>
    </row>
    <row r="19" spans="2:5" ht="14.1" customHeight="1" x14ac:dyDescent="0.5">
      <c r="B19" s="160" t="s">
        <v>27</v>
      </c>
      <c r="C19" s="9">
        <f>残高試算表!G14</f>
        <v>0</v>
      </c>
      <c r="D19" s="162" t="s">
        <v>28</v>
      </c>
      <c r="E19" s="9">
        <f>残高試算表!G73</f>
        <v>0</v>
      </c>
    </row>
    <row r="20" spans="2:5" ht="14.1" customHeight="1" x14ac:dyDescent="0.5">
      <c r="B20" s="160" t="s">
        <v>29</v>
      </c>
      <c r="C20" s="9">
        <f>残高試算表!G15</f>
        <v>0</v>
      </c>
      <c r="D20" s="162" t="s">
        <v>30</v>
      </c>
      <c r="E20" s="9">
        <f>残高試算表!G74</f>
        <v>61143.22</v>
      </c>
    </row>
    <row r="21" spans="2:5" ht="14.1" customHeight="1" x14ac:dyDescent="0.5">
      <c r="B21" s="160" t="s">
        <v>31</v>
      </c>
      <c r="C21" s="9">
        <f>残高試算表!G16</f>
        <v>0</v>
      </c>
      <c r="D21" s="162" t="s">
        <v>32</v>
      </c>
      <c r="E21" s="9">
        <f>残高試算表!G75</f>
        <v>16519.932000000001</v>
      </c>
    </row>
    <row r="22" spans="2:5" ht="14.1" customHeight="1" x14ac:dyDescent="0.5">
      <c r="B22" s="160" t="s">
        <v>33</v>
      </c>
      <c r="C22" s="9">
        <f>残高試算表!G17</f>
        <v>0</v>
      </c>
      <c r="D22" s="162" t="s">
        <v>34</v>
      </c>
      <c r="E22" s="9">
        <f>残高試算表!G76</f>
        <v>0</v>
      </c>
    </row>
    <row r="23" spans="2:5" ht="14.1" customHeight="1" x14ac:dyDescent="0.5">
      <c r="B23" s="160" t="s">
        <v>35</v>
      </c>
      <c r="C23" s="9">
        <f>残高試算表!G18</f>
        <v>0</v>
      </c>
      <c r="D23" s="163" t="s">
        <v>36</v>
      </c>
      <c r="E23" s="11">
        <f>残高試算表!G61</f>
        <v>5858899.6749999998</v>
      </c>
    </row>
    <row r="24" spans="2:5" ht="14.1" customHeight="1" x14ac:dyDescent="0.5">
      <c r="B24" s="160" t="s">
        <v>37</v>
      </c>
      <c r="C24" s="9">
        <f>残高試算表!G19</f>
        <v>0</v>
      </c>
      <c r="D24" s="162" t="s">
        <v>38</v>
      </c>
      <c r="E24" s="9"/>
    </row>
    <row r="25" spans="2:5" ht="14.1" customHeight="1" x14ac:dyDescent="0.5">
      <c r="B25" s="160" t="s">
        <v>39</v>
      </c>
      <c r="C25" s="9">
        <f>残高試算表!G20</f>
        <v>128271.6</v>
      </c>
      <c r="D25" s="162" t="s">
        <v>40</v>
      </c>
      <c r="E25" s="9">
        <f>残高試算表!G78</f>
        <v>13555075.046</v>
      </c>
    </row>
    <row r="26" spans="2:5" ht="14.1" customHeight="1" x14ac:dyDescent="0.5">
      <c r="B26" s="160" t="s">
        <v>41</v>
      </c>
      <c r="C26" s="9">
        <f>残高試算表!G21</f>
        <v>-83059.56</v>
      </c>
      <c r="D26" s="162" t="s">
        <v>42</v>
      </c>
      <c r="E26" s="9">
        <f>残高試算表!G79</f>
        <v>-5427827.2010000004</v>
      </c>
    </row>
    <row r="27" spans="2:5" ht="14.1" customHeight="1" x14ac:dyDescent="0.5">
      <c r="B27" s="160" t="s">
        <v>43</v>
      </c>
      <c r="C27" s="9">
        <f>残高試算表!G22</f>
        <v>2542.3200000000002</v>
      </c>
      <c r="D27" s="162" t="s">
        <v>44</v>
      </c>
      <c r="E27" s="9"/>
    </row>
    <row r="28" spans="2:5" ht="14.1" customHeight="1" x14ac:dyDescent="0.5">
      <c r="B28" s="160" t="s">
        <v>45</v>
      </c>
      <c r="C28" s="9">
        <f>残高試算表!G23</f>
        <v>4065420.716</v>
      </c>
      <c r="D28" s="162" t="s">
        <v>44</v>
      </c>
      <c r="E28" s="9"/>
    </row>
    <row r="29" spans="2:5" ht="14.1" customHeight="1" x14ac:dyDescent="0.5">
      <c r="B29" s="160" t="s">
        <v>11</v>
      </c>
      <c r="C29" s="9">
        <f>残高試算表!G24</f>
        <v>33524.9</v>
      </c>
      <c r="D29" s="162" t="s">
        <v>44</v>
      </c>
      <c r="E29" s="9"/>
    </row>
    <row r="30" spans="2:5" ht="14.1" customHeight="1" x14ac:dyDescent="0.5">
      <c r="B30" s="160" t="s">
        <v>19</v>
      </c>
      <c r="C30" s="9">
        <f>残高試算表!G25</f>
        <v>998559.46</v>
      </c>
      <c r="D30" s="162" t="s">
        <v>44</v>
      </c>
      <c r="E30" s="9"/>
    </row>
    <row r="31" spans="2:5" ht="14.1" customHeight="1" x14ac:dyDescent="0.5">
      <c r="B31" s="160" t="s">
        <v>21</v>
      </c>
      <c r="C31" s="9">
        <f>残高試算表!G26</f>
        <v>-719458.67200000002</v>
      </c>
      <c r="D31" s="162" t="s">
        <v>44</v>
      </c>
      <c r="E31" s="9"/>
    </row>
    <row r="32" spans="2:5" ht="14.1" customHeight="1" x14ac:dyDescent="0.5">
      <c r="B32" s="160" t="s">
        <v>23</v>
      </c>
      <c r="C32" s="9">
        <f>残高試算表!G27</f>
        <v>62350806.409999996</v>
      </c>
      <c r="D32" s="162" t="s">
        <v>44</v>
      </c>
      <c r="E32" s="9"/>
    </row>
    <row r="33" spans="2:5" ht="14.1" customHeight="1" x14ac:dyDescent="0.5">
      <c r="B33" s="160" t="s">
        <v>25</v>
      </c>
      <c r="C33" s="9">
        <f>残高試算表!G28</f>
        <v>-58609401.818000004</v>
      </c>
      <c r="D33" s="162" t="s">
        <v>44</v>
      </c>
      <c r="E33" s="9"/>
    </row>
    <row r="34" spans="2:5" ht="14.1" customHeight="1" x14ac:dyDescent="0.5">
      <c r="B34" s="160" t="s">
        <v>46</v>
      </c>
      <c r="C34" s="9">
        <f>残高試算表!G29</f>
        <v>5346</v>
      </c>
      <c r="D34" s="162" t="s">
        <v>44</v>
      </c>
      <c r="E34" s="9"/>
    </row>
    <row r="35" spans="2:5" ht="14.1" customHeight="1" x14ac:dyDescent="0.5">
      <c r="B35" s="160" t="s">
        <v>41</v>
      </c>
      <c r="C35" s="9">
        <f>残高試算表!G30</f>
        <v>-1785.5640000000001</v>
      </c>
      <c r="D35" s="162" t="s">
        <v>44</v>
      </c>
      <c r="E35" s="9"/>
    </row>
    <row r="36" spans="2:5" ht="14.1" customHeight="1" x14ac:dyDescent="0.5">
      <c r="B36" s="160" t="s">
        <v>43</v>
      </c>
      <c r="C36" s="9">
        <f>残高試算表!G31</f>
        <v>7830</v>
      </c>
      <c r="D36" s="162" t="s">
        <v>44</v>
      </c>
      <c r="E36" s="9"/>
    </row>
    <row r="37" spans="2:5" ht="14.1" customHeight="1" x14ac:dyDescent="0.5">
      <c r="B37" s="160" t="s">
        <v>47</v>
      </c>
      <c r="C37" s="9">
        <f>残高試算表!G32</f>
        <v>997114.255</v>
      </c>
      <c r="D37" s="162" t="s">
        <v>44</v>
      </c>
      <c r="E37" s="9"/>
    </row>
    <row r="38" spans="2:5" ht="14.1" customHeight="1" x14ac:dyDescent="0.5">
      <c r="B38" s="160" t="s">
        <v>48</v>
      </c>
      <c r="C38" s="9">
        <f>残高試算表!G33</f>
        <v>-934319.61499999999</v>
      </c>
      <c r="D38" s="162" t="s">
        <v>44</v>
      </c>
      <c r="E38" s="9"/>
    </row>
    <row r="39" spans="2:5" ht="14.1" customHeight="1" x14ac:dyDescent="0.5">
      <c r="B39" s="160" t="s">
        <v>49</v>
      </c>
      <c r="C39" s="9">
        <f>残高試算表!G34</f>
        <v>0</v>
      </c>
      <c r="D39" s="162" t="s">
        <v>44</v>
      </c>
      <c r="E39" s="9"/>
    </row>
    <row r="40" spans="2:5" ht="14.1" customHeight="1" x14ac:dyDescent="0.5">
      <c r="B40" s="160" t="s">
        <v>50</v>
      </c>
      <c r="C40" s="9">
        <f>残高試算表!G35</f>
        <v>0</v>
      </c>
      <c r="D40" s="162" t="s">
        <v>44</v>
      </c>
      <c r="E40" s="9"/>
    </row>
    <row r="41" spans="2:5" ht="14.1" customHeight="1" x14ac:dyDescent="0.5">
      <c r="B41" s="160" t="s">
        <v>34</v>
      </c>
      <c r="C41" s="9">
        <f>残高試算表!G36</f>
        <v>0</v>
      </c>
      <c r="D41" s="162" t="s">
        <v>44</v>
      </c>
      <c r="E41" s="9"/>
    </row>
    <row r="42" spans="2:5" ht="14.1" customHeight="1" x14ac:dyDescent="0.5">
      <c r="B42" s="160" t="s">
        <v>51</v>
      </c>
      <c r="C42" s="9">
        <f>残高試算表!G37</f>
        <v>2202182.952</v>
      </c>
      <c r="D42" s="162" t="s">
        <v>44</v>
      </c>
      <c r="E42" s="9"/>
    </row>
    <row r="43" spans="2:5" ht="14.1" customHeight="1" x14ac:dyDescent="0.5">
      <c r="B43" s="160" t="s">
        <v>52</v>
      </c>
      <c r="C43" s="9">
        <f>残高試算表!G38</f>
        <v>224376.24</v>
      </c>
      <c r="D43" s="162" t="s">
        <v>44</v>
      </c>
      <c r="E43" s="9"/>
    </row>
    <row r="44" spans="2:5" ht="14.1" customHeight="1" x14ac:dyDescent="0.5">
      <c r="B44" s="160" t="s">
        <v>53</v>
      </c>
      <c r="C44" s="9">
        <f>残高試算表!G39</f>
        <v>0</v>
      </c>
      <c r="D44" s="162" t="s">
        <v>44</v>
      </c>
      <c r="E44" s="9"/>
    </row>
    <row r="45" spans="2:5" ht="14.1" customHeight="1" x14ac:dyDescent="0.5">
      <c r="B45" s="160" t="s">
        <v>54</v>
      </c>
      <c r="C45" s="9">
        <f>残高試算表!G40</f>
        <v>224376.24</v>
      </c>
      <c r="D45" s="162" t="s">
        <v>44</v>
      </c>
      <c r="E45" s="9"/>
    </row>
    <row r="46" spans="2:5" ht="14.1" customHeight="1" x14ac:dyDescent="0.5">
      <c r="B46" s="160" t="s">
        <v>46</v>
      </c>
      <c r="C46" s="9">
        <f>残高試算表!G41</f>
        <v>0</v>
      </c>
      <c r="D46" s="162" t="s">
        <v>44</v>
      </c>
      <c r="E46" s="9"/>
    </row>
    <row r="47" spans="2:5" ht="14.1" customHeight="1" x14ac:dyDescent="0.5">
      <c r="B47" s="160" t="s">
        <v>55</v>
      </c>
      <c r="C47" s="9">
        <f>残高試算表!G42</f>
        <v>0</v>
      </c>
      <c r="D47" s="162" t="s">
        <v>44</v>
      </c>
      <c r="E47" s="9"/>
    </row>
    <row r="48" spans="2:5" ht="14.1" customHeight="1" x14ac:dyDescent="0.5">
      <c r="B48" s="160" t="s">
        <v>56</v>
      </c>
      <c r="C48" s="9">
        <f>残高試算表!G43</f>
        <v>22165.733</v>
      </c>
      <c r="D48" s="162" t="s">
        <v>44</v>
      </c>
      <c r="E48" s="9"/>
    </row>
    <row r="49" spans="2:5" ht="14.1" customHeight="1" x14ac:dyDescent="0.5">
      <c r="B49" s="160" t="s">
        <v>57</v>
      </c>
      <c r="C49" s="9">
        <f>残高試算表!G44</f>
        <v>109341.58</v>
      </c>
      <c r="D49" s="162" t="s">
        <v>44</v>
      </c>
      <c r="E49" s="9"/>
    </row>
    <row r="50" spans="2:5" ht="14.1" customHeight="1" x14ac:dyDescent="0.5">
      <c r="B50" s="160" t="s">
        <v>58</v>
      </c>
      <c r="C50" s="9">
        <f>残高試算表!G45</f>
        <v>1847686.304</v>
      </c>
      <c r="D50" s="162" t="s">
        <v>44</v>
      </c>
      <c r="E50" s="9"/>
    </row>
    <row r="51" spans="2:5" ht="14.1" customHeight="1" x14ac:dyDescent="0.5">
      <c r="B51" s="160" t="s">
        <v>59</v>
      </c>
      <c r="C51" s="9">
        <f>残高試算表!G46</f>
        <v>0</v>
      </c>
      <c r="D51" s="162" t="s">
        <v>44</v>
      </c>
      <c r="E51" s="9"/>
    </row>
    <row r="52" spans="2:5" ht="14.1" customHeight="1" x14ac:dyDescent="0.5">
      <c r="B52" s="160" t="s">
        <v>46</v>
      </c>
      <c r="C52" s="9">
        <f>残高試算表!G47</f>
        <v>1847686.304</v>
      </c>
      <c r="D52" s="162" t="s">
        <v>44</v>
      </c>
      <c r="E52" s="9"/>
    </row>
    <row r="53" spans="2:5" ht="14.1" customHeight="1" x14ac:dyDescent="0.5">
      <c r="B53" s="160" t="s">
        <v>34</v>
      </c>
      <c r="C53" s="9">
        <f>残高試算表!G48</f>
        <v>0</v>
      </c>
      <c r="D53" s="162" t="s">
        <v>44</v>
      </c>
      <c r="E53" s="9"/>
    </row>
    <row r="54" spans="2:5" ht="14.1" customHeight="1" x14ac:dyDescent="0.5">
      <c r="B54" s="160" t="s">
        <v>60</v>
      </c>
      <c r="C54" s="9">
        <f>残高試算表!G49</f>
        <v>-1386.905</v>
      </c>
      <c r="D54" s="162" t="s">
        <v>44</v>
      </c>
      <c r="E54" s="9"/>
    </row>
    <row r="55" spans="2:5" ht="14.1" customHeight="1" x14ac:dyDescent="0.5">
      <c r="B55" s="160" t="s">
        <v>61</v>
      </c>
      <c r="C55" s="9">
        <f>残高試算表!G50</f>
        <v>1230792.0330000001</v>
      </c>
      <c r="D55" s="162" t="s">
        <v>44</v>
      </c>
      <c r="E55" s="9"/>
    </row>
    <row r="56" spans="2:5" ht="14.1" customHeight="1" x14ac:dyDescent="0.5">
      <c r="B56" s="160" t="s">
        <v>62</v>
      </c>
      <c r="C56" s="9">
        <f>残高試算表!G51</f>
        <v>426263.78700000001</v>
      </c>
      <c r="D56" s="162" t="s">
        <v>44</v>
      </c>
      <c r="E56" s="9"/>
    </row>
    <row r="57" spans="2:5" ht="14.1" customHeight="1" x14ac:dyDescent="0.5">
      <c r="B57" s="160" t="s">
        <v>63</v>
      </c>
      <c r="C57" s="9">
        <f>残高試算表!G52</f>
        <v>5105.799</v>
      </c>
      <c r="D57" s="162" t="s">
        <v>44</v>
      </c>
      <c r="E57" s="9"/>
    </row>
    <row r="58" spans="2:5" ht="14.1" customHeight="1" x14ac:dyDescent="0.5">
      <c r="B58" s="160" t="s">
        <v>64</v>
      </c>
      <c r="C58" s="9">
        <f>残高試算表!G53</f>
        <v>0</v>
      </c>
      <c r="D58" s="162" t="s">
        <v>44</v>
      </c>
      <c r="E58" s="9"/>
    </row>
    <row r="59" spans="2:5" ht="14.1" customHeight="1" x14ac:dyDescent="0.5">
      <c r="B59" s="160" t="s">
        <v>65</v>
      </c>
      <c r="C59" s="9">
        <f>残高試算表!G54</f>
        <v>799719.55900000001</v>
      </c>
      <c r="D59" s="162" t="s">
        <v>44</v>
      </c>
      <c r="E59" s="9"/>
    </row>
    <row r="60" spans="2:5" ht="14.1" customHeight="1" x14ac:dyDescent="0.5">
      <c r="B60" s="160" t="s">
        <v>66</v>
      </c>
      <c r="C60" s="9">
        <f>残高試算表!G55</f>
        <v>670753.85600000003</v>
      </c>
      <c r="D60" s="162" t="s">
        <v>44</v>
      </c>
      <c r="E60" s="9"/>
    </row>
    <row r="61" spans="2:5" ht="14.1" customHeight="1" x14ac:dyDescent="0.5">
      <c r="B61" s="160" t="s">
        <v>67</v>
      </c>
      <c r="C61" s="9">
        <f>残高試算表!G56</f>
        <v>128965.70299999999</v>
      </c>
      <c r="D61" s="162" t="s">
        <v>44</v>
      </c>
      <c r="E61" s="9"/>
    </row>
    <row r="62" spans="2:5" ht="14.1" customHeight="1" x14ac:dyDescent="0.5">
      <c r="B62" s="160" t="s">
        <v>68</v>
      </c>
      <c r="C62" s="9">
        <f>残高試算表!G57</f>
        <v>0</v>
      </c>
      <c r="D62" s="162" t="s">
        <v>44</v>
      </c>
      <c r="E62" s="9"/>
    </row>
    <row r="63" spans="2:5" ht="14.1" customHeight="1" x14ac:dyDescent="0.5">
      <c r="B63" s="160" t="s">
        <v>69</v>
      </c>
      <c r="C63" s="9">
        <f>残高試算表!G58</f>
        <v>0</v>
      </c>
      <c r="D63" s="162" t="s">
        <v>44</v>
      </c>
      <c r="E63" s="9"/>
    </row>
    <row r="64" spans="2:5" ht="14.1" customHeight="1" thickBot="1" x14ac:dyDescent="0.55000000000000004">
      <c r="B64" s="160" t="s">
        <v>70</v>
      </c>
      <c r="C64" s="9">
        <f>残高試算表!G59</f>
        <v>-297.11200000000002</v>
      </c>
      <c r="D64" s="164" t="s">
        <v>71</v>
      </c>
      <c r="E64" s="12">
        <f>残高試算表!G77</f>
        <v>8127247.8449999997</v>
      </c>
    </row>
    <row r="65" spans="2:5" ht="14.1" customHeight="1" thickBot="1" x14ac:dyDescent="0.55000000000000004">
      <c r="B65" s="161" t="s">
        <v>72</v>
      </c>
      <c r="C65" s="10">
        <f>残高試算表!G2</f>
        <v>13986147.52</v>
      </c>
      <c r="D65" s="165" t="s">
        <v>73</v>
      </c>
      <c r="E65" s="10">
        <f>残高試算表!G60</f>
        <v>13986147.52</v>
      </c>
    </row>
    <row r="66" spans="2:5" ht="13.95" customHeight="1" x14ac:dyDescent="0.5">
      <c r="B66" s="178"/>
      <c r="C66" s="179"/>
      <c r="D66" s="178"/>
      <c r="E66" s="179"/>
    </row>
    <row r="67" spans="2:5" ht="13.95" customHeight="1" x14ac:dyDescent="0.5">
      <c r="B67" s="178"/>
      <c r="C67" s="179"/>
      <c r="D67" s="178"/>
      <c r="E67" s="179"/>
    </row>
    <row r="68" spans="2:5" ht="13.95" customHeight="1" x14ac:dyDescent="0.5">
      <c r="B68" s="178"/>
      <c r="C68" s="179"/>
      <c r="D68" s="178"/>
      <c r="E68" s="179"/>
    </row>
    <row r="69" spans="2:5" ht="13.95" customHeight="1" x14ac:dyDescent="0.5">
      <c r="B69" s="178"/>
      <c r="C69" s="179"/>
      <c r="D69" s="178"/>
      <c r="E69" s="179"/>
    </row>
    <row r="70" spans="2:5" ht="13.95" customHeight="1" x14ac:dyDescent="0.5">
      <c r="B70" s="178"/>
      <c r="C70" s="179"/>
      <c r="D70" s="178"/>
      <c r="E70" s="179"/>
    </row>
    <row r="71" spans="2:5" ht="13.95" customHeight="1" x14ac:dyDescent="0.5">
      <c r="B71" s="178"/>
      <c r="C71" s="179"/>
      <c r="D71" s="178"/>
      <c r="E71" s="179"/>
    </row>
    <row r="72" spans="2:5" ht="13.95" customHeight="1" x14ac:dyDescent="0.5">
      <c r="B72" s="178"/>
      <c r="C72" s="179"/>
      <c r="D72" s="178"/>
      <c r="E72" s="179"/>
    </row>
    <row r="73" spans="2:5" ht="13.95" customHeight="1" x14ac:dyDescent="0.5">
      <c r="B73" s="178"/>
      <c r="C73" s="179"/>
      <c r="D73" s="178"/>
      <c r="E73" s="179"/>
    </row>
    <row r="74" spans="2:5" ht="13.95" customHeight="1" x14ac:dyDescent="0.5">
      <c r="B74" s="178"/>
      <c r="C74" s="179"/>
      <c r="D74" s="178"/>
      <c r="E74" s="179"/>
    </row>
    <row r="75" spans="2:5" ht="13.95" customHeight="1" x14ac:dyDescent="0.5">
      <c r="B75" s="178"/>
      <c r="C75" s="179"/>
      <c r="D75" s="178"/>
      <c r="E75" s="179"/>
    </row>
    <row r="76" spans="2:5" ht="13.95" customHeight="1" x14ac:dyDescent="0.5">
      <c r="B76" s="178"/>
      <c r="C76" s="179"/>
      <c r="D76" s="178"/>
      <c r="E76" s="179"/>
    </row>
    <row r="77" spans="2:5" ht="13.95" customHeight="1" x14ac:dyDescent="0.5">
      <c r="B77" s="178"/>
      <c r="C77" s="179"/>
      <c r="D77" s="178"/>
      <c r="E77" s="179"/>
    </row>
    <row r="78" spans="2:5" ht="13.95" customHeight="1" x14ac:dyDescent="0.5">
      <c r="B78" s="178"/>
      <c r="C78" s="179"/>
      <c r="D78" s="178"/>
      <c r="E78" s="179"/>
    </row>
    <row r="79" spans="2:5" ht="13.95" customHeight="1" x14ac:dyDescent="0.5">
      <c r="B79" s="178"/>
      <c r="C79" s="179"/>
      <c r="D79" s="178"/>
      <c r="E79" s="179"/>
    </row>
    <row r="80" spans="2:5" ht="13.95" customHeight="1" x14ac:dyDescent="0.5">
      <c r="B80" s="178"/>
      <c r="C80" s="179"/>
      <c r="D80" s="178"/>
      <c r="E80" s="179"/>
    </row>
    <row r="81" spans="2:5" ht="13.95" customHeight="1" x14ac:dyDescent="0.5">
      <c r="B81" s="178"/>
      <c r="C81" s="179"/>
      <c r="D81" s="178"/>
      <c r="E81" s="179"/>
    </row>
    <row r="82" spans="2:5" ht="13.95" customHeight="1" x14ac:dyDescent="0.5">
      <c r="B82" s="178"/>
      <c r="C82" s="179"/>
      <c r="D82" s="178"/>
      <c r="E82" s="179"/>
    </row>
    <row r="83" spans="2:5" ht="13.95" customHeight="1" x14ac:dyDescent="0.5">
      <c r="B83" s="178"/>
      <c r="C83" s="179"/>
      <c r="D83" s="178"/>
      <c r="E83" s="179"/>
    </row>
    <row r="84" spans="2:5" ht="13.95" customHeight="1" x14ac:dyDescent="0.5">
      <c r="B84" s="178"/>
      <c r="C84" s="179"/>
      <c r="D84" s="178"/>
      <c r="E84" s="179"/>
    </row>
    <row r="85" spans="2:5" ht="13.95" customHeight="1" x14ac:dyDescent="0.5">
      <c r="B85" s="178"/>
      <c r="C85" s="179"/>
      <c r="D85" s="178"/>
      <c r="E85" s="179"/>
    </row>
    <row r="86" spans="2:5" ht="13.95" customHeight="1" x14ac:dyDescent="0.5">
      <c r="B86" s="178"/>
      <c r="C86" s="179"/>
      <c r="D86" s="178"/>
      <c r="E86" s="179"/>
    </row>
    <row r="87" spans="2:5" ht="13.95" customHeight="1" x14ac:dyDescent="0.5">
      <c r="B87" s="178"/>
      <c r="C87" s="179"/>
      <c r="D87" s="178"/>
      <c r="E87" s="179"/>
    </row>
    <row r="88" spans="2:5" ht="13.95" customHeight="1" x14ac:dyDescent="0.5">
      <c r="B88" s="178"/>
      <c r="C88" s="179"/>
      <c r="D88" s="178"/>
      <c r="E88" s="179"/>
    </row>
    <row r="89" spans="2:5" ht="13.95" customHeight="1" x14ac:dyDescent="0.5">
      <c r="B89" s="178"/>
      <c r="C89" s="179"/>
      <c r="D89" s="178"/>
      <c r="E89" s="179"/>
    </row>
    <row r="90" spans="2:5" ht="13.95" customHeight="1" x14ac:dyDescent="0.5">
      <c r="B90" s="178"/>
      <c r="C90" s="179"/>
      <c r="D90" s="178"/>
      <c r="E90" s="179"/>
    </row>
    <row r="91" spans="2:5" ht="13.95" customHeight="1" x14ac:dyDescent="0.5">
      <c r="B91" s="178"/>
      <c r="C91" s="179"/>
      <c r="D91" s="178"/>
      <c r="E91" s="179"/>
    </row>
    <row r="92" spans="2:5" ht="13.95" customHeight="1" x14ac:dyDescent="0.5">
      <c r="B92" s="178"/>
      <c r="C92" s="179"/>
      <c r="D92" s="178"/>
      <c r="E92" s="179"/>
    </row>
  </sheetData>
  <mergeCells count="2">
    <mergeCell ref="B2:E2"/>
    <mergeCell ref="B3:E3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21BA-589B-428D-95D2-E547357B0C53}">
  <sheetPr codeName="Sheet8">
    <pageSetUpPr fitToPage="1"/>
  </sheetPr>
  <dimension ref="B1:C78"/>
  <sheetViews>
    <sheetView showGridLines="0" zoomScaleNormal="100" zoomScaleSheetLayoutView="100" workbookViewId="0"/>
  </sheetViews>
  <sheetFormatPr defaultColWidth="8.6328125" defaultRowHeight="16.8" x14ac:dyDescent="0.5"/>
  <cols>
    <col min="1" max="1" width="8.984375E-2" style="2" customWidth="1"/>
    <col min="2" max="2" width="40.54296875" style="2" customWidth="1"/>
    <col min="3" max="3" width="25.54296875" style="6" customWidth="1"/>
    <col min="4" max="16384" width="8.6328125" style="2"/>
  </cols>
  <sheetData>
    <row r="1" spans="2:3" x14ac:dyDescent="0.5">
      <c r="B1" s="1"/>
      <c r="C1" s="157" t="s">
        <v>1084</v>
      </c>
    </row>
    <row r="2" spans="2:3" ht="26.4" customHeight="1" x14ac:dyDescent="0.5">
      <c r="B2" s="182" t="s">
        <v>601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7.399999999999999" thickBot="1" x14ac:dyDescent="0.55000000000000004">
      <c r="B6" s="154" t="str">
        <f>データ!$R$2</f>
        <v>会計：一般会計等</v>
      </c>
      <c r="C6" s="157" t="str">
        <f>データ!$U$2</f>
        <v>（単位：千円）</v>
      </c>
    </row>
    <row r="7" spans="2:3" ht="17.399999999999999" thickBot="1" x14ac:dyDescent="0.55000000000000004">
      <c r="B7" s="138" t="s">
        <v>1</v>
      </c>
      <c r="C7" s="139" t="s">
        <v>2</v>
      </c>
    </row>
    <row r="8" spans="2:3" ht="14.1" customHeight="1" x14ac:dyDescent="0.5">
      <c r="B8" s="162" t="s">
        <v>125</v>
      </c>
      <c r="C8" s="9"/>
    </row>
    <row r="9" spans="2:3" ht="14.1" customHeight="1" x14ac:dyDescent="0.5">
      <c r="B9" s="162" t="s">
        <v>126</v>
      </c>
      <c r="C9" s="9">
        <f>残高試算表B!G168</f>
        <v>5647315.8459999999</v>
      </c>
    </row>
    <row r="10" spans="2:3" ht="14.1" customHeight="1" x14ac:dyDescent="0.5">
      <c r="B10" s="162" t="s">
        <v>127</v>
      </c>
      <c r="C10" s="9">
        <f>残高試算表B!G169</f>
        <v>2801350.2</v>
      </c>
    </row>
    <row r="11" spans="2:3" ht="14.1" customHeight="1" x14ac:dyDescent="0.5">
      <c r="B11" s="162" t="s">
        <v>128</v>
      </c>
      <c r="C11" s="9">
        <f>残高試算表B!G170</f>
        <v>951939.06700000004</v>
      </c>
    </row>
    <row r="12" spans="2:3" ht="14.1" customHeight="1" x14ac:dyDescent="0.5">
      <c r="B12" s="162" t="s">
        <v>129</v>
      </c>
      <c r="C12" s="9">
        <f>残高試算表B!G171</f>
        <v>1653126.5630000001</v>
      </c>
    </row>
    <row r="13" spans="2:3" ht="14.1" customHeight="1" x14ac:dyDescent="0.5">
      <c r="B13" s="162" t="s">
        <v>130</v>
      </c>
      <c r="C13" s="9">
        <f>残高試算表B!G172</f>
        <v>13594.227000000001</v>
      </c>
    </row>
    <row r="14" spans="2:3" ht="14.1" customHeight="1" x14ac:dyDescent="0.5">
      <c r="B14" s="162" t="s">
        <v>131</v>
      </c>
      <c r="C14" s="9">
        <f>残高試算表B!G173</f>
        <v>182690.34299999999</v>
      </c>
    </row>
    <row r="15" spans="2:3" ht="14.1" customHeight="1" x14ac:dyDescent="0.5">
      <c r="B15" s="162" t="s">
        <v>132</v>
      </c>
      <c r="C15" s="9">
        <f>残高試算表B!G174</f>
        <v>2845965.6460000002</v>
      </c>
    </row>
    <row r="16" spans="2:3" ht="14.1" customHeight="1" x14ac:dyDescent="0.5">
      <c r="B16" s="162" t="s">
        <v>133</v>
      </c>
      <c r="C16" s="9">
        <f>残高試算表B!G175</f>
        <v>2569233.872</v>
      </c>
    </row>
    <row r="17" spans="2:3" ht="14.1" customHeight="1" x14ac:dyDescent="0.5">
      <c r="B17" s="162" t="s">
        <v>134</v>
      </c>
      <c r="C17" s="9">
        <f>残高試算表B!G176</f>
        <v>275764.223</v>
      </c>
    </row>
    <row r="18" spans="2:3" ht="14.1" customHeight="1" x14ac:dyDescent="0.5">
      <c r="B18" s="162" t="s">
        <v>136</v>
      </c>
      <c r="C18" s="9">
        <f>残高試算表B!G177</f>
        <v>967.55100000000004</v>
      </c>
    </row>
    <row r="19" spans="2:3" ht="14.1" customHeight="1" x14ac:dyDescent="0.5">
      <c r="B19" s="162" t="s">
        <v>137</v>
      </c>
      <c r="C19" s="9">
        <f>残高試算表B!G178</f>
        <v>6127885.9859999996</v>
      </c>
    </row>
    <row r="20" spans="2:3" ht="14.1" customHeight="1" x14ac:dyDescent="0.5">
      <c r="B20" s="162" t="s">
        <v>138</v>
      </c>
      <c r="C20" s="9">
        <f>残高試算表B!G179</f>
        <v>4291856.12</v>
      </c>
    </row>
    <row r="21" spans="2:3" ht="14.1" customHeight="1" x14ac:dyDescent="0.5">
      <c r="B21" s="162" t="s">
        <v>139</v>
      </c>
      <c r="C21" s="9">
        <f>残高試算表B!G180</f>
        <v>1465673.9129999999</v>
      </c>
    </row>
    <row r="22" spans="2:3" ht="14.1" customHeight="1" x14ac:dyDescent="0.5">
      <c r="B22" s="162" t="s">
        <v>140</v>
      </c>
      <c r="C22" s="9">
        <f>残高試算表B!G181</f>
        <v>100099.92200000001</v>
      </c>
    </row>
    <row r="23" spans="2:3" ht="14.1" customHeight="1" x14ac:dyDescent="0.5">
      <c r="B23" s="162" t="s">
        <v>141</v>
      </c>
      <c r="C23" s="9">
        <f>残高試算表B!G182</f>
        <v>270256.03100000002</v>
      </c>
    </row>
    <row r="24" spans="2:3" ht="14.1" customHeight="1" x14ac:dyDescent="0.5">
      <c r="B24" s="162" t="s">
        <v>142</v>
      </c>
      <c r="C24" s="9">
        <f>残高試算表B!G183</f>
        <v>608021.1</v>
      </c>
    </row>
    <row r="25" spans="2:3" ht="14.1" customHeight="1" x14ac:dyDescent="0.5">
      <c r="B25" s="162" t="s">
        <v>143</v>
      </c>
      <c r="C25" s="9">
        <f>残高試算表B!G184</f>
        <v>608021.1</v>
      </c>
    </row>
    <row r="26" spans="2:3" ht="14.1" customHeight="1" x14ac:dyDescent="0.5">
      <c r="B26" s="162" t="s">
        <v>144</v>
      </c>
      <c r="C26" s="9">
        <f>残高試算表B!G185</f>
        <v>0</v>
      </c>
    </row>
    <row r="27" spans="2:3" ht="14.1" customHeight="1" x14ac:dyDescent="0.5">
      <c r="B27" s="162" t="s">
        <v>145</v>
      </c>
      <c r="C27" s="9">
        <f>残高試算表B!G186</f>
        <v>0</v>
      </c>
    </row>
    <row r="28" spans="2:3" ht="14.1" customHeight="1" x14ac:dyDescent="0.5">
      <c r="B28" s="163" t="s">
        <v>146</v>
      </c>
      <c r="C28" s="11">
        <f>残高試算表B!G167</f>
        <v>-127450.96</v>
      </c>
    </row>
    <row r="29" spans="2:3" ht="14.1" customHeight="1" x14ac:dyDescent="0.5">
      <c r="B29" s="162" t="s">
        <v>147</v>
      </c>
      <c r="C29" s="9"/>
    </row>
    <row r="30" spans="2:3" ht="14.1" customHeight="1" x14ac:dyDescent="0.5">
      <c r="B30" s="162" t="s">
        <v>148</v>
      </c>
      <c r="C30" s="9">
        <f>残高試算表B!G188</f>
        <v>732641.46200000006</v>
      </c>
    </row>
    <row r="31" spans="2:3" ht="14.1" customHeight="1" x14ac:dyDescent="0.5">
      <c r="B31" s="162" t="s">
        <v>185</v>
      </c>
      <c r="C31" s="9">
        <f>残高試算表B!G189</f>
        <v>463054.43</v>
      </c>
    </row>
    <row r="32" spans="2:3" ht="14.1" customHeight="1" x14ac:dyDescent="0.5">
      <c r="B32" s="162" t="s">
        <v>149</v>
      </c>
      <c r="C32" s="9">
        <f>残高試算表B!G190</f>
        <v>264687.03200000001</v>
      </c>
    </row>
    <row r="33" spans="2:3" ht="14.1" customHeight="1" x14ac:dyDescent="0.5">
      <c r="B33" s="162" t="s">
        <v>150</v>
      </c>
      <c r="C33" s="9">
        <f>残高試算表B!G191</f>
        <v>4900</v>
      </c>
    </row>
    <row r="34" spans="2:3" ht="14.1" customHeight="1" x14ac:dyDescent="0.5">
      <c r="B34" s="162" t="s">
        <v>151</v>
      </c>
      <c r="C34" s="9">
        <f>残高試算表B!G192</f>
        <v>0</v>
      </c>
    </row>
    <row r="35" spans="2:3" ht="14.1" customHeight="1" x14ac:dyDescent="0.5">
      <c r="B35" s="162" t="s">
        <v>152</v>
      </c>
      <c r="C35" s="9">
        <f>残高試算表B!G193</f>
        <v>0</v>
      </c>
    </row>
    <row r="36" spans="2:3" ht="14.1" customHeight="1" x14ac:dyDescent="0.5">
      <c r="B36" s="162" t="s">
        <v>153</v>
      </c>
      <c r="C36" s="9">
        <f>残高試算表B!G194</f>
        <v>848523</v>
      </c>
    </row>
    <row r="37" spans="2:3" ht="14.1" customHeight="1" x14ac:dyDescent="0.5">
      <c r="B37" s="162" t="s">
        <v>186</v>
      </c>
      <c r="C37" s="9">
        <f>残高試算表B!G195</f>
        <v>781259</v>
      </c>
    </row>
    <row r="38" spans="2:3" ht="14.1" customHeight="1" x14ac:dyDescent="0.5">
      <c r="B38" s="162" t="s">
        <v>154</v>
      </c>
      <c r="C38" s="9">
        <f>残高試算表B!G196</f>
        <v>62164</v>
      </c>
    </row>
    <row r="39" spans="2:3" ht="14.1" customHeight="1" x14ac:dyDescent="0.5">
      <c r="B39" s="162" t="s">
        <v>155</v>
      </c>
      <c r="C39" s="9">
        <f>残高試算表B!G197</f>
        <v>0</v>
      </c>
    </row>
    <row r="40" spans="2:3" ht="14.1" customHeight="1" x14ac:dyDescent="0.5">
      <c r="B40" s="162" t="s">
        <v>156</v>
      </c>
      <c r="C40" s="9">
        <f>残高試算表B!G198</f>
        <v>4900</v>
      </c>
    </row>
    <row r="41" spans="2:3" ht="14.1" customHeight="1" x14ac:dyDescent="0.5">
      <c r="B41" s="162" t="s">
        <v>157</v>
      </c>
      <c r="C41" s="9">
        <f>残高試算表B!G199</f>
        <v>200</v>
      </c>
    </row>
    <row r="42" spans="2:3" ht="14.1" customHeight="1" x14ac:dyDescent="0.5">
      <c r="B42" s="163" t="s">
        <v>158</v>
      </c>
      <c r="C42" s="11">
        <f>残高試算表B!G187</f>
        <v>115881.538</v>
      </c>
    </row>
    <row r="43" spans="2:3" ht="14.1" customHeight="1" x14ac:dyDescent="0.5">
      <c r="B43" s="162" t="s">
        <v>159</v>
      </c>
      <c r="C43" s="9"/>
    </row>
    <row r="44" spans="2:3" ht="14.1" customHeight="1" x14ac:dyDescent="0.5">
      <c r="B44" s="162" t="s">
        <v>160</v>
      </c>
      <c r="C44" s="9">
        <f>残高試算表B!G201</f>
        <v>517788.83399999997</v>
      </c>
    </row>
    <row r="45" spans="2:3" ht="14.1" customHeight="1" x14ac:dyDescent="0.5">
      <c r="B45" s="162" t="s">
        <v>161</v>
      </c>
      <c r="C45" s="9">
        <f>残高試算表B!G202</f>
        <v>517788.83399999997</v>
      </c>
    </row>
    <row r="46" spans="2:3" ht="14.1" customHeight="1" x14ac:dyDescent="0.5">
      <c r="B46" s="162" t="s">
        <v>162</v>
      </c>
      <c r="C46" s="9">
        <f>残高試算表B!G203</f>
        <v>0</v>
      </c>
    </row>
    <row r="47" spans="2:3" ht="14.1" customHeight="1" x14ac:dyDescent="0.5">
      <c r="B47" s="162" t="s">
        <v>163</v>
      </c>
      <c r="C47" s="9">
        <f>残高試算表B!G204</f>
        <v>406192</v>
      </c>
    </row>
    <row r="48" spans="2:3" ht="14.1" customHeight="1" x14ac:dyDescent="0.5">
      <c r="B48" s="162" t="s">
        <v>164</v>
      </c>
      <c r="C48" s="9">
        <f>残高試算表B!G205</f>
        <v>406192</v>
      </c>
    </row>
    <row r="49" spans="2:3" ht="14.1" customHeight="1" x14ac:dyDescent="0.5">
      <c r="B49" s="162" t="s">
        <v>165</v>
      </c>
      <c r="C49" s="9">
        <f>残高試算表B!G206</f>
        <v>0</v>
      </c>
    </row>
    <row r="50" spans="2:3" ht="14.1" customHeight="1" x14ac:dyDescent="0.5">
      <c r="B50" s="163" t="s">
        <v>166</v>
      </c>
      <c r="C50" s="11">
        <f>残高試算表B!G200</f>
        <v>-111596.834</v>
      </c>
    </row>
    <row r="51" spans="2:3" ht="14.1" customHeight="1" x14ac:dyDescent="0.5">
      <c r="B51" s="163" t="s">
        <v>167</v>
      </c>
      <c r="C51" s="11">
        <f>残高試算表B!G207</f>
        <v>-123166.25599999999</v>
      </c>
    </row>
    <row r="52" spans="2:3" ht="14.1" customHeight="1" x14ac:dyDescent="0.5">
      <c r="B52" s="164" t="s">
        <v>608</v>
      </c>
      <c r="C52" s="12">
        <f>残高試算表B!G208</f>
        <v>532910.11100000003</v>
      </c>
    </row>
    <row r="53" spans="2:3" ht="14.1" customHeight="1" thickBot="1" x14ac:dyDescent="0.55000000000000004">
      <c r="B53" s="171" t="s">
        <v>609</v>
      </c>
      <c r="C53" s="30">
        <f>残高試算表B!G209</f>
        <v>0</v>
      </c>
    </row>
    <row r="54" spans="2:3" ht="14.1" customHeight="1" thickBot="1" x14ac:dyDescent="0.55000000000000004">
      <c r="B54" s="165" t="s">
        <v>169</v>
      </c>
      <c r="C54" s="10">
        <f>残高試算表B!G210</f>
        <v>409743.85499999998</v>
      </c>
    </row>
    <row r="55" spans="2:3" ht="14.1" customHeight="1" x14ac:dyDescent="0.5">
      <c r="B55" s="172" t="s">
        <v>170</v>
      </c>
      <c r="C55" s="31">
        <f>残高試算表B!G211</f>
        <v>16579.18</v>
      </c>
    </row>
    <row r="56" spans="2:3" ht="14.1" customHeight="1" x14ac:dyDescent="0.5">
      <c r="B56" s="163" t="s">
        <v>171</v>
      </c>
      <c r="C56" s="11">
        <f>残高試算表B!G212</f>
        <v>-59.247999999999998</v>
      </c>
    </row>
    <row r="57" spans="2:3" ht="14.1" customHeight="1" thickBot="1" x14ac:dyDescent="0.55000000000000004">
      <c r="B57" s="171" t="s">
        <v>172</v>
      </c>
      <c r="C57" s="30">
        <f>残高試算表B!G213</f>
        <v>16519.932000000001</v>
      </c>
    </row>
    <row r="58" spans="2:3" ht="14.1" customHeight="1" thickBot="1" x14ac:dyDescent="0.55000000000000004">
      <c r="B58" s="165" t="s">
        <v>173</v>
      </c>
      <c r="C58" s="10">
        <f>残高試算表B!G214</f>
        <v>426263.78700000001</v>
      </c>
    </row>
    <row r="59" spans="2:3" x14ac:dyDescent="0.5">
      <c r="B59" s="178"/>
      <c r="C59" s="179"/>
    </row>
    <row r="60" spans="2:3" x14ac:dyDescent="0.5">
      <c r="B60" s="178"/>
      <c r="C60" s="179"/>
    </row>
    <row r="61" spans="2:3" x14ac:dyDescent="0.5">
      <c r="B61" s="178"/>
      <c r="C61" s="179"/>
    </row>
    <row r="62" spans="2:3" x14ac:dyDescent="0.5">
      <c r="B62" s="178"/>
      <c r="C62" s="179"/>
    </row>
    <row r="63" spans="2:3" x14ac:dyDescent="0.5">
      <c r="B63" s="178"/>
      <c r="C63" s="179"/>
    </row>
    <row r="64" spans="2:3" x14ac:dyDescent="0.5">
      <c r="B64" s="178"/>
      <c r="C64" s="179"/>
    </row>
    <row r="65" spans="2:3" x14ac:dyDescent="0.5">
      <c r="B65" s="178"/>
      <c r="C65" s="179"/>
    </row>
    <row r="66" spans="2:3" x14ac:dyDescent="0.5">
      <c r="B66" s="178"/>
      <c r="C66" s="179"/>
    </row>
    <row r="67" spans="2:3" x14ac:dyDescent="0.5">
      <c r="B67" s="178"/>
      <c r="C67" s="179"/>
    </row>
    <row r="68" spans="2:3" x14ac:dyDescent="0.5">
      <c r="B68" s="178"/>
      <c r="C68" s="179"/>
    </row>
    <row r="69" spans="2:3" x14ac:dyDescent="0.5">
      <c r="B69" s="178"/>
      <c r="C69" s="179"/>
    </row>
    <row r="70" spans="2:3" x14ac:dyDescent="0.5">
      <c r="B70" s="178"/>
      <c r="C70" s="179"/>
    </row>
    <row r="71" spans="2:3" x14ac:dyDescent="0.5">
      <c r="B71" s="178"/>
      <c r="C71" s="179"/>
    </row>
    <row r="72" spans="2:3" x14ac:dyDescent="0.5">
      <c r="B72" s="178"/>
      <c r="C72" s="179"/>
    </row>
    <row r="73" spans="2:3" x14ac:dyDescent="0.5">
      <c r="B73" s="178"/>
      <c r="C73" s="179"/>
    </row>
    <row r="74" spans="2:3" x14ac:dyDescent="0.5">
      <c r="B74" s="178"/>
      <c r="C74" s="179"/>
    </row>
    <row r="75" spans="2:3" x14ac:dyDescent="0.5">
      <c r="B75" s="178"/>
      <c r="C75" s="179"/>
    </row>
    <row r="76" spans="2:3" x14ac:dyDescent="0.5">
      <c r="B76" s="178"/>
      <c r="C76" s="179"/>
    </row>
    <row r="77" spans="2:3" x14ac:dyDescent="0.5">
      <c r="B77" s="178"/>
      <c r="C77" s="179"/>
    </row>
    <row r="78" spans="2:3" x14ac:dyDescent="0.5">
      <c r="B78" s="178"/>
      <c r="C78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1C1E-B2BE-4B38-B2CD-65C426CEFA05}">
  <sheetPr codeName="Sheet13"/>
  <dimension ref="A1:G215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IF(データ!$V$1=3,ROUND(集計B!C2,6)/1000000,IF(データ!$V$1=2,ROUND(集計B!C2,3)/1000,集計B!C2))</f>
        <v>13799119.142999999</v>
      </c>
      <c r="D2" s="37">
        <f>IF(データ!$V$1=3,ROUND(集計B!D2,6)/1000000,IF(データ!$V$1=2,ROUND(集計B!D2,3)/1000,集計B!D2))</f>
        <v>9927949.9900000002</v>
      </c>
      <c r="E2" s="37">
        <f>IF(データ!$V$1=3,ROUND(集計B!E2,6)/1000000,IF(データ!$V$1=2,ROUND(集計B!E2,3)/1000,集計B!E2))</f>
        <v>9740921.6129999999</v>
      </c>
      <c r="F2" s="37">
        <f>IF(データ!$V$1=3,ROUND(集計B!F2,6)/1000000,IF(データ!$V$1=2,ROUND(集計B!F2,3)/1000,集計B!F2))</f>
        <v>187028.37700000001</v>
      </c>
      <c r="G2" s="37">
        <f>IF(データ!$V$1=3,ROUND(集計B!G2,6)/1000000,IF(データ!$V$1=2,ROUND(集計B!G2,3)/1000,集計B!G2))</f>
        <v>13986147.52</v>
      </c>
    </row>
    <row r="3" spans="1:7" x14ac:dyDescent="0.5">
      <c r="A3" s="42">
        <v>1002000</v>
      </c>
      <c r="B3" s="35" t="s">
        <v>5</v>
      </c>
      <c r="C3" s="37">
        <f>IF(データ!$V$1=3,ROUND(集計B!C3,6)/1000000,IF(データ!$V$1=2,ROUND(集計B!C3,3)/1000,集計B!C3))</f>
        <v>12692151.017999999</v>
      </c>
      <c r="D3" s="37">
        <f>IF(データ!$V$1=3,ROUND(集計B!D3,6)/1000000,IF(データ!$V$1=2,ROUND(集計B!D3,3)/1000,集計B!D3))</f>
        <v>753533.46799999999</v>
      </c>
      <c r="E3" s="37">
        <f>IF(データ!$V$1=3,ROUND(集計B!E3,6)/1000000,IF(データ!$V$1=2,ROUND(集計B!E3,3)/1000,集計B!E3))</f>
        <v>690328.99899999995</v>
      </c>
      <c r="F3" s="37">
        <f>IF(データ!$V$1=3,ROUND(集計B!F3,6)/1000000,IF(データ!$V$1=2,ROUND(集計B!F3,3)/1000,集計B!F3))</f>
        <v>63204.468999999997</v>
      </c>
      <c r="G3" s="37">
        <f>IF(データ!$V$1=3,ROUND(集計B!G3,6)/1000000,IF(データ!$V$1=2,ROUND(集計B!G3,3)/1000,集計B!G3))</f>
        <v>12755355.487</v>
      </c>
    </row>
    <row r="4" spans="1:7" x14ac:dyDescent="0.5">
      <c r="A4" s="42">
        <v>1003000</v>
      </c>
      <c r="B4" s="35" t="s">
        <v>7</v>
      </c>
      <c r="C4" s="37">
        <f>IF(データ!$V$1=3,ROUND(集計B!C4,6)/1000000,IF(データ!$V$1=2,ROUND(集計B!C4,3)/1000,集計B!C4))</f>
        <v>10672980.375</v>
      </c>
      <c r="D4" s="37">
        <f>IF(データ!$V$1=3,ROUND(集計B!D4,6)/1000000,IF(データ!$V$1=2,ROUND(集計B!D4,3)/1000,集計B!D4))</f>
        <v>465105.429</v>
      </c>
      <c r="E4" s="37">
        <f>IF(データ!$V$1=3,ROUND(集計B!E4,6)/1000000,IF(データ!$V$1=2,ROUND(集計B!E4,3)/1000,集計B!E4))</f>
        <v>584913.26899999997</v>
      </c>
      <c r="F4" s="37">
        <f>IF(データ!$V$1=3,ROUND(集計B!F4,6)/1000000,IF(データ!$V$1=2,ROUND(集計B!F4,3)/1000,集計B!F4))</f>
        <v>-119807.84</v>
      </c>
      <c r="G4" s="37">
        <f>IF(データ!$V$1=3,ROUND(集計B!G4,6)/1000000,IF(データ!$V$1=2,ROUND(集計B!G4,3)/1000,集計B!G4))</f>
        <v>10553172.535</v>
      </c>
    </row>
    <row r="5" spans="1:7" x14ac:dyDescent="0.5">
      <c r="A5" s="42">
        <v>1004000</v>
      </c>
      <c r="B5" s="35" t="s">
        <v>9</v>
      </c>
      <c r="C5" s="37">
        <f>IF(データ!$V$1=3,ROUND(集計B!C5,6)/1000000,IF(データ!$V$1=2,ROUND(集計B!C5,3)/1000,集計B!C5))</f>
        <v>6504599.0219999999</v>
      </c>
      <c r="D5" s="37">
        <f>IF(データ!$V$1=3,ROUND(集計B!D5,6)/1000000,IF(データ!$V$1=2,ROUND(集計B!D5,3)/1000,集計B!D5))</f>
        <v>252119.579</v>
      </c>
      <c r="E5" s="37">
        <f>IF(データ!$V$1=3,ROUND(集計B!E5,6)/1000000,IF(データ!$V$1=2,ROUND(集計B!E5,3)/1000,集計B!E5))</f>
        <v>331761.42200000002</v>
      </c>
      <c r="F5" s="37">
        <f>IF(データ!$V$1=3,ROUND(集計B!F5,6)/1000000,IF(データ!$V$1=2,ROUND(集計B!F5,3)/1000,集計B!F5))</f>
        <v>-79641.842999999993</v>
      </c>
      <c r="G5" s="37">
        <f>IF(データ!$V$1=3,ROUND(集計B!G5,6)/1000000,IF(データ!$V$1=2,ROUND(集計B!G5,3)/1000,集計B!G5))</f>
        <v>6424957.1789999995</v>
      </c>
    </row>
    <row r="6" spans="1:7" x14ac:dyDescent="0.5">
      <c r="A6" s="42">
        <v>1005000</v>
      </c>
      <c r="B6" s="35" t="s">
        <v>11</v>
      </c>
      <c r="C6" s="37">
        <f>IF(データ!$V$1=3,ROUND(集計B!C6,6)/1000000,IF(データ!$V$1=2,ROUND(集計B!C6,3)/1000,集計B!C6))</f>
        <v>1621878.0290000001</v>
      </c>
      <c r="D6" s="37">
        <f>IF(データ!$V$1=3,ROUND(集計B!D6,6)/1000000,IF(データ!$V$1=2,ROUND(集計B!D6,3)/1000,集計B!D6))</f>
        <v>9726.2800000000007</v>
      </c>
      <c r="E6" s="37">
        <f>IF(データ!$V$1=3,ROUND(集計B!E6,6)/1000000,IF(データ!$V$1=2,ROUND(集計B!E6,3)/1000,集計B!E6))</f>
        <v>0</v>
      </c>
      <c r="F6" s="37">
        <f>IF(データ!$V$1=3,ROUND(集計B!F6,6)/1000000,IF(データ!$V$1=2,ROUND(集計B!F6,3)/1000,集計B!F6))</f>
        <v>9726.2800000000007</v>
      </c>
      <c r="G6" s="37">
        <f>IF(データ!$V$1=3,ROUND(集計B!G6,6)/1000000,IF(データ!$V$1=2,ROUND(集計B!G6,3)/1000,集計B!G6))</f>
        <v>1631604.3089999999</v>
      </c>
    </row>
    <row r="7" spans="1:7" x14ac:dyDescent="0.5">
      <c r="A7" s="42">
        <v>1005500</v>
      </c>
      <c r="B7" s="35" t="s">
        <v>13</v>
      </c>
      <c r="C7" s="37">
        <f>IF(データ!$V$1=3,ROUND(集計B!C7,6)/1000000,IF(データ!$V$1=2,ROUND(集計B!C7,3)/1000,集計B!C7))</f>
        <v>0</v>
      </c>
      <c r="D7" s="37">
        <f>IF(データ!$V$1=3,ROUND(集計B!D7,6)/1000000,IF(データ!$V$1=2,ROUND(集計B!D7,3)/1000,集計B!D7))</f>
        <v>0</v>
      </c>
      <c r="E7" s="37">
        <f>IF(データ!$V$1=3,ROUND(集計B!E7,6)/1000000,IF(データ!$V$1=2,ROUND(集計B!E7,3)/1000,集計B!E7))</f>
        <v>0</v>
      </c>
      <c r="F7" s="37">
        <f>IF(データ!$V$1=3,ROUND(集計B!F7,6)/1000000,IF(データ!$V$1=2,ROUND(集計B!F7,3)/1000,集計B!F7))</f>
        <v>0</v>
      </c>
      <c r="G7" s="37">
        <f>IF(データ!$V$1=3,ROUND(集計B!G7,6)/1000000,IF(データ!$V$1=2,ROUND(集計B!G7,3)/1000,集計B!G7))</f>
        <v>0</v>
      </c>
    </row>
    <row r="8" spans="1:7" x14ac:dyDescent="0.5">
      <c r="A8" s="42">
        <v>1006000</v>
      </c>
      <c r="B8" s="35" t="s">
        <v>15</v>
      </c>
      <c r="C8" s="37">
        <f>IF(データ!$V$1=3,ROUND(集計B!C8,6)/1000000,IF(データ!$V$1=2,ROUND(集計B!C8,3)/1000,集計B!C8))</f>
        <v>0</v>
      </c>
      <c r="D8" s="37">
        <f>IF(データ!$V$1=3,ROUND(集計B!D8,6)/1000000,IF(データ!$V$1=2,ROUND(集計B!D8,3)/1000,集計B!D8))</f>
        <v>0</v>
      </c>
      <c r="E8" s="37">
        <f>IF(データ!$V$1=3,ROUND(集計B!E8,6)/1000000,IF(データ!$V$1=2,ROUND(集計B!E8,3)/1000,集計B!E8))</f>
        <v>0</v>
      </c>
      <c r="F8" s="37">
        <f>IF(データ!$V$1=3,ROUND(集計B!F8,6)/1000000,IF(データ!$V$1=2,ROUND(集計B!F8,3)/1000,集計B!F8))</f>
        <v>0</v>
      </c>
      <c r="G8" s="37">
        <f>IF(データ!$V$1=3,ROUND(集計B!G8,6)/1000000,IF(データ!$V$1=2,ROUND(集計B!G8,3)/1000,集計B!G8))</f>
        <v>0</v>
      </c>
    </row>
    <row r="9" spans="1:7" x14ac:dyDescent="0.5">
      <c r="A9" s="42">
        <v>1006500</v>
      </c>
      <c r="B9" s="35" t="s">
        <v>17</v>
      </c>
      <c r="C9" s="37">
        <f>IF(データ!$V$1=3,ROUND(集計B!C9,6)/1000000,IF(データ!$V$1=2,ROUND(集計B!C9,3)/1000,集計B!C9))</f>
        <v>0</v>
      </c>
      <c r="D9" s="37">
        <f>IF(データ!$V$1=3,ROUND(集計B!D9,6)/1000000,IF(データ!$V$1=2,ROUND(集計B!D9,3)/1000,集計B!D9))</f>
        <v>0</v>
      </c>
      <c r="E9" s="37">
        <f>IF(データ!$V$1=3,ROUND(集計B!E9,6)/1000000,IF(データ!$V$1=2,ROUND(集計B!E9,3)/1000,集計B!E9))</f>
        <v>0</v>
      </c>
      <c r="F9" s="37">
        <f>IF(データ!$V$1=3,ROUND(集計B!F9,6)/1000000,IF(データ!$V$1=2,ROUND(集計B!F9,3)/1000,集計B!F9))</f>
        <v>0</v>
      </c>
      <c r="G9" s="37">
        <f>IF(データ!$V$1=3,ROUND(集計B!G9,6)/1000000,IF(データ!$V$1=2,ROUND(集計B!G9,3)/1000,集計B!G9))</f>
        <v>0</v>
      </c>
    </row>
    <row r="10" spans="1:7" x14ac:dyDescent="0.5">
      <c r="A10" s="42">
        <v>1007000</v>
      </c>
      <c r="B10" s="35" t="s">
        <v>19</v>
      </c>
      <c r="C10" s="37">
        <f>IF(データ!$V$1=3,ROUND(集計B!C10,6)/1000000,IF(データ!$V$1=2,ROUND(集計B!C10,3)/1000,集計B!C10))</f>
        <v>14788495.378</v>
      </c>
      <c r="D10" s="37">
        <f>IF(データ!$V$1=3,ROUND(集計B!D10,6)/1000000,IF(データ!$V$1=2,ROUND(集計B!D10,3)/1000,集計B!D10))</f>
        <v>231612.7</v>
      </c>
      <c r="E10" s="37">
        <f>IF(データ!$V$1=3,ROUND(集計B!E10,6)/1000000,IF(データ!$V$1=2,ROUND(集計B!E10,3)/1000,集計B!E10))</f>
        <v>0</v>
      </c>
      <c r="F10" s="37">
        <f>IF(データ!$V$1=3,ROUND(集計B!F10,6)/1000000,IF(データ!$V$1=2,ROUND(集計B!F10,3)/1000,集計B!F10))</f>
        <v>231612.7</v>
      </c>
      <c r="G10" s="37">
        <f>IF(データ!$V$1=3,ROUND(集計B!G10,6)/1000000,IF(データ!$V$1=2,ROUND(集計B!G10,3)/1000,集計B!G10))</f>
        <v>15020108.078</v>
      </c>
    </row>
    <row r="11" spans="1:7" x14ac:dyDescent="0.5">
      <c r="A11" s="42">
        <v>1008000</v>
      </c>
      <c r="B11" s="35" t="s">
        <v>21</v>
      </c>
      <c r="C11" s="37">
        <f>IF(データ!$V$1=3,ROUND(集計B!C11,6)/1000000,IF(データ!$V$1=2,ROUND(集計B!C11,3)/1000,集計B!C11))</f>
        <v>-10857377.995999999</v>
      </c>
      <c r="D11" s="37">
        <f>IF(データ!$V$1=3,ROUND(集計B!D11,6)/1000000,IF(データ!$V$1=2,ROUND(集計B!D11,3)/1000,集計B!D11))</f>
        <v>0</v>
      </c>
      <c r="E11" s="37">
        <f>IF(データ!$V$1=3,ROUND(集計B!E11,6)/1000000,IF(データ!$V$1=2,ROUND(集計B!E11,3)/1000,集計B!E11))</f>
        <v>251235.44699999999</v>
      </c>
      <c r="F11" s="37">
        <f>IF(データ!$V$1=3,ROUND(集計B!F11,6)/1000000,IF(データ!$V$1=2,ROUND(集計B!F11,3)/1000,集計B!F11))</f>
        <v>-251235.44699999999</v>
      </c>
      <c r="G11" s="37">
        <f>IF(データ!$V$1=3,ROUND(集計B!G11,6)/1000000,IF(データ!$V$1=2,ROUND(集計B!G11,3)/1000,集計B!G11))</f>
        <v>-11108613.443</v>
      </c>
    </row>
    <row r="12" spans="1:7" x14ac:dyDescent="0.5">
      <c r="A12" s="42">
        <v>1009000</v>
      </c>
      <c r="B12" s="35" t="s">
        <v>23</v>
      </c>
      <c r="C12" s="37">
        <f>IF(データ!$V$1=3,ROUND(集計B!C12,6)/1000000,IF(データ!$V$1=2,ROUND(集計B!C12,3)/1000,集計B!C12))</f>
        <v>2492319.3990000002</v>
      </c>
      <c r="D12" s="37">
        <f>IF(データ!$V$1=3,ROUND(集計B!D12,6)/1000000,IF(データ!$V$1=2,ROUND(集計B!D12,3)/1000,集計B!D12))</f>
        <v>8729.6</v>
      </c>
      <c r="E12" s="37">
        <f>IF(データ!$V$1=3,ROUND(集計B!E12,6)/1000000,IF(データ!$V$1=2,ROUND(集計B!E12,3)/1000,集計B!E12))</f>
        <v>2051</v>
      </c>
      <c r="F12" s="37">
        <f>IF(データ!$V$1=3,ROUND(集計B!F12,6)/1000000,IF(データ!$V$1=2,ROUND(集計B!F12,3)/1000,集計B!F12))</f>
        <v>6678.6</v>
      </c>
      <c r="G12" s="37">
        <f>IF(データ!$V$1=3,ROUND(集計B!G12,6)/1000000,IF(データ!$V$1=2,ROUND(集計B!G12,3)/1000,集計B!G12))</f>
        <v>2498997.9989999998</v>
      </c>
    </row>
    <row r="13" spans="1:7" x14ac:dyDescent="0.5">
      <c r="A13" s="42">
        <v>1010000</v>
      </c>
      <c r="B13" s="35" t="s">
        <v>25</v>
      </c>
      <c r="C13" s="37">
        <f>IF(データ!$V$1=3,ROUND(集計B!C13,6)/1000000,IF(データ!$V$1=2,ROUND(集計B!C13,3)/1000,集計B!C13))</f>
        <v>-1599942.9879999999</v>
      </c>
      <c r="D13" s="37">
        <f>IF(データ!$V$1=3,ROUND(集計B!D13,6)/1000000,IF(データ!$V$1=2,ROUND(集計B!D13,3)/1000,集計B!D13))</f>
        <v>2050.9989999999998</v>
      </c>
      <c r="E13" s="37">
        <f>IF(データ!$V$1=3,ROUND(集計B!E13,6)/1000000,IF(データ!$V$1=2,ROUND(集計B!E13,3)/1000,集計B!E13))</f>
        <v>67002.134999999995</v>
      </c>
      <c r="F13" s="37">
        <f>IF(データ!$V$1=3,ROUND(集計B!F13,6)/1000000,IF(データ!$V$1=2,ROUND(集計B!F13,3)/1000,集計B!F13))</f>
        <v>-64951.135999999999</v>
      </c>
      <c r="G13" s="37">
        <f>IF(データ!$V$1=3,ROUND(集計B!G13,6)/1000000,IF(データ!$V$1=2,ROUND(集計B!G13,3)/1000,集計B!G13))</f>
        <v>-1664894.1240000001</v>
      </c>
    </row>
    <row r="14" spans="1:7" x14ac:dyDescent="0.5">
      <c r="A14" s="42">
        <v>1011000</v>
      </c>
      <c r="B14" s="35" t="s">
        <v>27</v>
      </c>
      <c r="C14" s="37">
        <f>IF(データ!$V$1=3,ROUND(集計B!C14,6)/1000000,IF(データ!$V$1=2,ROUND(集計B!C14,3)/1000,集計B!C14))</f>
        <v>0</v>
      </c>
      <c r="D14" s="37">
        <f>IF(データ!$V$1=3,ROUND(集計B!D14,6)/1000000,IF(データ!$V$1=2,ROUND(集計B!D14,3)/1000,集計B!D14))</f>
        <v>0</v>
      </c>
      <c r="E14" s="37">
        <f>IF(データ!$V$1=3,ROUND(集計B!E14,6)/1000000,IF(データ!$V$1=2,ROUND(集計B!E14,3)/1000,集計B!E14))</f>
        <v>0</v>
      </c>
      <c r="F14" s="37">
        <f>IF(データ!$V$1=3,ROUND(集計B!F14,6)/1000000,IF(データ!$V$1=2,ROUND(集計B!F14,3)/1000,集計B!F14))</f>
        <v>0</v>
      </c>
      <c r="G14" s="37">
        <f>IF(データ!$V$1=3,ROUND(集計B!G14,6)/1000000,IF(データ!$V$1=2,ROUND(集計B!G14,3)/1000,集計B!G14))</f>
        <v>0</v>
      </c>
    </row>
    <row r="15" spans="1:7" x14ac:dyDescent="0.5">
      <c r="A15" s="42">
        <v>1012000</v>
      </c>
      <c r="B15" s="35" t="s">
        <v>29</v>
      </c>
      <c r="C15" s="37">
        <f>IF(データ!$V$1=3,ROUND(集計B!C15,6)/1000000,IF(データ!$V$1=2,ROUND(集計B!C15,3)/1000,集計B!C15))</f>
        <v>0</v>
      </c>
      <c r="D15" s="37">
        <f>IF(データ!$V$1=3,ROUND(集計B!D15,6)/1000000,IF(データ!$V$1=2,ROUND(集計B!D15,3)/1000,集計B!D15))</f>
        <v>0</v>
      </c>
      <c r="E15" s="37">
        <f>IF(データ!$V$1=3,ROUND(集計B!E15,6)/1000000,IF(データ!$V$1=2,ROUND(集計B!E15,3)/1000,集計B!E15))</f>
        <v>0</v>
      </c>
      <c r="F15" s="37">
        <f>IF(データ!$V$1=3,ROUND(集計B!F15,6)/1000000,IF(データ!$V$1=2,ROUND(集計B!F15,3)/1000,集計B!F15))</f>
        <v>0</v>
      </c>
      <c r="G15" s="37">
        <f>IF(データ!$V$1=3,ROUND(集計B!G15,6)/1000000,IF(データ!$V$1=2,ROUND(集計B!G15,3)/1000,集計B!G15))</f>
        <v>0</v>
      </c>
    </row>
    <row r="16" spans="1:7" x14ac:dyDescent="0.5">
      <c r="A16" s="42">
        <v>1013000</v>
      </c>
      <c r="B16" s="35" t="s">
        <v>31</v>
      </c>
      <c r="C16" s="37">
        <f>IF(データ!$V$1=3,ROUND(集計B!C16,6)/1000000,IF(データ!$V$1=2,ROUND(集計B!C16,3)/1000,集計B!C16))</f>
        <v>0</v>
      </c>
      <c r="D16" s="37">
        <f>IF(データ!$V$1=3,ROUND(集計B!D16,6)/1000000,IF(データ!$V$1=2,ROUND(集計B!D16,3)/1000,集計B!D16))</f>
        <v>0</v>
      </c>
      <c r="E16" s="37">
        <f>IF(データ!$V$1=3,ROUND(集計B!E16,6)/1000000,IF(データ!$V$1=2,ROUND(集計B!E16,3)/1000,集計B!E16))</f>
        <v>0</v>
      </c>
      <c r="F16" s="37">
        <f>IF(データ!$V$1=3,ROUND(集計B!F16,6)/1000000,IF(データ!$V$1=2,ROUND(集計B!F16,3)/1000,集計B!F16))</f>
        <v>0</v>
      </c>
      <c r="G16" s="37">
        <f>IF(データ!$V$1=3,ROUND(集計B!G16,6)/1000000,IF(データ!$V$1=2,ROUND(集計B!G16,3)/1000,集計B!G16))</f>
        <v>0</v>
      </c>
    </row>
    <row r="17" spans="1:7" x14ac:dyDescent="0.5">
      <c r="A17" s="42">
        <v>1014000</v>
      </c>
      <c r="B17" s="35" t="s">
        <v>33</v>
      </c>
      <c r="C17" s="37">
        <f>IF(データ!$V$1=3,ROUND(集計B!C17,6)/1000000,IF(データ!$V$1=2,ROUND(集計B!C17,3)/1000,集計B!C17))</f>
        <v>0</v>
      </c>
      <c r="D17" s="37">
        <f>IF(データ!$V$1=3,ROUND(集計B!D17,6)/1000000,IF(データ!$V$1=2,ROUND(集計B!D17,3)/1000,集計B!D17))</f>
        <v>0</v>
      </c>
      <c r="E17" s="37">
        <f>IF(データ!$V$1=3,ROUND(集計B!E17,6)/1000000,IF(データ!$V$1=2,ROUND(集計B!E17,3)/1000,集計B!E17))</f>
        <v>0</v>
      </c>
      <c r="F17" s="37">
        <f>IF(データ!$V$1=3,ROUND(集計B!F17,6)/1000000,IF(データ!$V$1=2,ROUND(集計B!F17,3)/1000,集計B!F17))</f>
        <v>0</v>
      </c>
      <c r="G17" s="37">
        <f>IF(データ!$V$1=3,ROUND(集計B!G17,6)/1000000,IF(データ!$V$1=2,ROUND(集計B!G17,3)/1000,集計B!G17))</f>
        <v>0</v>
      </c>
    </row>
    <row r="18" spans="1:7" x14ac:dyDescent="0.5">
      <c r="A18" s="42">
        <v>1015000</v>
      </c>
      <c r="B18" s="35" t="s">
        <v>35</v>
      </c>
      <c r="C18" s="37">
        <f>IF(データ!$V$1=3,ROUND(集計B!C18,6)/1000000,IF(データ!$V$1=2,ROUND(集計B!C18,3)/1000,集計B!C18))</f>
        <v>0</v>
      </c>
      <c r="D18" s="37">
        <f>IF(データ!$V$1=3,ROUND(集計B!D18,6)/1000000,IF(データ!$V$1=2,ROUND(集計B!D18,3)/1000,集計B!D18))</f>
        <v>0</v>
      </c>
      <c r="E18" s="37">
        <f>IF(データ!$V$1=3,ROUND(集計B!E18,6)/1000000,IF(データ!$V$1=2,ROUND(集計B!E18,3)/1000,集計B!E18))</f>
        <v>0</v>
      </c>
      <c r="F18" s="37">
        <f>IF(データ!$V$1=3,ROUND(集計B!F18,6)/1000000,IF(データ!$V$1=2,ROUND(集計B!F18,3)/1000,集計B!F18))</f>
        <v>0</v>
      </c>
      <c r="G18" s="37">
        <f>IF(データ!$V$1=3,ROUND(集計B!G18,6)/1000000,IF(データ!$V$1=2,ROUND(集計B!G18,3)/1000,集計B!G18))</f>
        <v>0</v>
      </c>
    </row>
    <row r="19" spans="1:7" x14ac:dyDescent="0.5">
      <c r="A19" s="42">
        <v>1016000</v>
      </c>
      <c r="B19" s="35" t="s">
        <v>37</v>
      </c>
      <c r="C19" s="37">
        <f>IF(データ!$V$1=3,ROUND(集計B!C19,6)/1000000,IF(データ!$V$1=2,ROUND(集計B!C19,3)/1000,集計B!C19))</f>
        <v>0</v>
      </c>
      <c r="D19" s="37">
        <f>IF(データ!$V$1=3,ROUND(集計B!D19,6)/1000000,IF(データ!$V$1=2,ROUND(集計B!D19,3)/1000,集計B!D19))</f>
        <v>0</v>
      </c>
      <c r="E19" s="37">
        <f>IF(データ!$V$1=3,ROUND(集計B!E19,6)/1000000,IF(データ!$V$1=2,ROUND(集計B!E19,3)/1000,集計B!E19))</f>
        <v>0</v>
      </c>
      <c r="F19" s="37">
        <f>IF(データ!$V$1=3,ROUND(集計B!F19,6)/1000000,IF(データ!$V$1=2,ROUND(集計B!F19,3)/1000,集計B!F19))</f>
        <v>0</v>
      </c>
      <c r="G19" s="37">
        <f>IF(データ!$V$1=3,ROUND(集計B!G19,6)/1000000,IF(データ!$V$1=2,ROUND(集計B!G19,3)/1000,集計B!G19))</f>
        <v>0</v>
      </c>
    </row>
    <row r="20" spans="1:7" x14ac:dyDescent="0.5">
      <c r="A20" s="42">
        <v>1017000</v>
      </c>
      <c r="B20" s="35" t="s">
        <v>39</v>
      </c>
      <c r="C20" s="37">
        <f>IF(データ!$V$1=3,ROUND(集計B!C20,6)/1000000,IF(データ!$V$1=2,ROUND(集計B!C20,3)/1000,集計B!C20))</f>
        <v>128271.6</v>
      </c>
      <c r="D20" s="37">
        <f>IF(データ!$V$1=3,ROUND(集計B!D20,6)/1000000,IF(データ!$V$1=2,ROUND(集計B!D20,3)/1000,集計B!D20))</f>
        <v>0</v>
      </c>
      <c r="E20" s="37">
        <f>IF(データ!$V$1=3,ROUND(集計B!E20,6)/1000000,IF(データ!$V$1=2,ROUND(集計B!E20,3)/1000,集計B!E20))</f>
        <v>0</v>
      </c>
      <c r="F20" s="37">
        <f>IF(データ!$V$1=3,ROUND(集計B!F20,6)/1000000,IF(データ!$V$1=2,ROUND(集計B!F20,3)/1000,集計B!F20))</f>
        <v>0</v>
      </c>
      <c r="G20" s="37">
        <f>IF(データ!$V$1=3,ROUND(集計B!G20,6)/1000000,IF(データ!$V$1=2,ROUND(集計B!G20,3)/1000,集計B!G20))</f>
        <v>128271.6</v>
      </c>
    </row>
    <row r="21" spans="1:7" x14ac:dyDescent="0.5">
      <c r="A21" s="42">
        <v>1018000</v>
      </c>
      <c r="B21" s="35" t="s">
        <v>41</v>
      </c>
      <c r="C21" s="37">
        <f>IF(データ!$V$1=3,ROUND(集計B!C21,6)/1000000,IF(データ!$V$1=2,ROUND(集計B!C21,3)/1000,集計B!C21))</f>
        <v>-71586.720000000001</v>
      </c>
      <c r="D21" s="37">
        <f>IF(データ!$V$1=3,ROUND(集計B!D21,6)/1000000,IF(データ!$V$1=2,ROUND(集計B!D21,3)/1000,集計B!D21))</f>
        <v>0</v>
      </c>
      <c r="E21" s="37">
        <f>IF(データ!$V$1=3,ROUND(集計B!E21,6)/1000000,IF(データ!$V$1=2,ROUND(集計B!E21,3)/1000,集計B!E21))</f>
        <v>11472.84</v>
      </c>
      <c r="F21" s="37">
        <f>IF(データ!$V$1=3,ROUND(集計B!F21,6)/1000000,IF(データ!$V$1=2,ROUND(集計B!F21,3)/1000,集計B!F21))</f>
        <v>-11472.84</v>
      </c>
      <c r="G21" s="37">
        <f>IF(データ!$V$1=3,ROUND(集計B!G21,6)/1000000,IF(データ!$V$1=2,ROUND(集計B!G21,3)/1000,集計B!G21))</f>
        <v>-83059.56</v>
      </c>
    </row>
    <row r="22" spans="1:7" x14ac:dyDescent="0.5">
      <c r="A22" s="42">
        <v>1019000</v>
      </c>
      <c r="B22" s="35" t="s">
        <v>43</v>
      </c>
      <c r="C22" s="37">
        <f>IF(データ!$V$1=3,ROUND(集計B!C22,6)/1000000,IF(データ!$V$1=2,ROUND(集計B!C22,3)/1000,集計B!C22))</f>
        <v>2542.3200000000002</v>
      </c>
      <c r="D22" s="37">
        <f>IF(データ!$V$1=3,ROUND(集計B!D22,6)/1000000,IF(データ!$V$1=2,ROUND(集計B!D22,3)/1000,集計B!D22))</f>
        <v>0</v>
      </c>
      <c r="E22" s="37">
        <f>IF(データ!$V$1=3,ROUND(集計B!E22,6)/1000000,IF(データ!$V$1=2,ROUND(集計B!E22,3)/1000,集計B!E22))</f>
        <v>0</v>
      </c>
      <c r="F22" s="37">
        <f>IF(データ!$V$1=3,ROUND(集計B!F22,6)/1000000,IF(データ!$V$1=2,ROUND(集計B!F22,3)/1000,集計B!F22))</f>
        <v>0</v>
      </c>
      <c r="G22" s="37">
        <f>IF(データ!$V$1=3,ROUND(集計B!G22,6)/1000000,IF(データ!$V$1=2,ROUND(集計B!G22,3)/1000,集計B!G22))</f>
        <v>2542.3200000000002</v>
      </c>
    </row>
    <row r="23" spans="1:7" x14ac:dyDescent="0.5">
      <c r="A23" s="42">
        <v>1020000</v>
      </c>
      <c r="B23" s="35" t="s">
        <v>45</v>
      </c>
      <c r="C23" s="37">
        <f>IF(データ!$V$1=3,ROUND(集計B!C23,6)/1000000,IF(データ!$V$1=2,ROUND(集計B!C23,3)/1000,集計B!C23))</f>
        <v>4094813.9070000001</v>
      </c>
      <c r="D23" s="37">
        <f>IF(データ!$V$1=3,ROUND(集計B!D23,6)/1000000,IF(データ!$V$1=2,ROUND(集計B!D23,3)/1000,集計B!D23))</f>
        <v>196181.7</v>
      </c>
      <c r="E23" s="37">
        <f>IF(データ!$V$1=3,ROUND(集計B!E23,6)/1000000,IF(データ!$V$1=2,ROUND(集計B!E23,3)/1000,集計B!E23))</f>
        <v>225574.891</v>
      </c>
      <c r="F23" s="37">
        <f>IF(データ!$V$1=3,ROUND(集計B!F23,6)/1000000,IF(データ!$V$1=2,ROUND(集計B!F23,3)/1000,集計B!F23))</f>
        <v>-29393.190999999999</v>
      </c>
      <c r="G23" s="37">
        <f>IF(データ!$V$1=3,ROUND(集計B!G23,6)/1000000,IF(データ!$V$1=2,ROUND(集計B!G23,3)/1000,集計B!G23))</f>
        <v>4065420.716</v>
      </c>
    </row>
    <row r="24" spans="1:7" x14ac:dyDescent="0.5">
      <c r="A24" s="42">
        <v>1021000</v>
      </c>
      <c r="B24" s="35" t="s">
        <v>191</v>
      </c>
      <c r="C24" s="37">
        <f>IF(データ!$V$1=3,ROUND(集計B!C24,6)/1000000,IF(データ!$V$1=2,ROUND(集計B!C24,3)/1000,集計B!C24))</f>
        <v>33524.9</v>
      </c>
      <c r="D24" s="37">
        <f>IF(データ!$V$1=3,ROUND(集計B!D24,6)/1000000,IF(データ!$V$1=2,ROUND(集計B!D24,3)/1000,集計B!D24))</f>
        <v>0</v>
      </c>
      <c r="E24" s="37">
        <f>IF(データ!$V$1=3,ROUND(集計B!E24,6)/1000000,IF(データ!$V$1=2,ROUND(集計B!E24,3)/1000,集計B!E24))</f>
        <v>0</v>
      </c>
      <c r="F24" s="37">
        <f>IF(データ!$V$1=3,ROUND(集計B!F24,6)/1000000,IF(データ!$V$1=2,ROUND(集計B!F24,3)/1000,集計B!F24))</f>
        <v>0</v>
      </c>
      <c r="G24" s="37">
        <f>IF(データ!$V$1=3,ROUND(集計B!G24,6)/1000000,IF(データ!$V$1=2,ROUND(集計B!G24,3)/1000,集計B!G24))</f>
        <v>33524.9</v>
      </c>
    </row>
    <row r="25" spans="1:7" x14ac:dyDescent="0.5">
      <c r="A25" s="42">
        <v>1022000</v>
      </c>
      <c r="B25" s="35" t="s">
        <v>192</v>
      </c>
      <c r="C25" s="37">
        <f>IF(データ!$V$1=3,ROUND(集計B!C25,6)/1000000,IF(データ!$V$1=2,ROUND(集計B!C25,3)/1000,集計B!C25))</f>
        <v>965009.46</v>
      </c>
      <c r="D25" s="37">
        <f>IF(データ!$V$1=3,ROUND(集計B!D25,6)/1000000,IF(データ!$V$1=2,ROUND(集計B!D25,3)/1000,集計B!D25))</f>
        <v>33550</v>
      </c>
      <c r="E25" s="37">
        <f>IF(データ!$V$1=3,ROUND(集計B!E25,6)/1000000,IF(データ!$V$1=2,ROUND(集計B!E25,3)/1000,集計B!E25))</f>
        <v>0</v>
      </c>
      <c r="F25" s="37">
        <f>IF(データ!$V$1=3,ROUND(集計B!F25,6)/1000000,IF(データ!$V$1=2,ROUND(集計B!F25,3)/1000,集計B!F25))</f>
        <v>33550</v>
      </c>
      <c r="G25" s="37">
        <f>IF(データ!$V$1=3,ROUND(集計B!G25,6)/1000000,IF(データ!$V$1=2,ROUND(集計B!G25,3)/1000,集計B!G25))</f>
        <v>998559.46</v>
      </c>
    </row>
    <row r="26" spans="1:7" x14ac:dyDescent="0.5">
      <c r="A26" s="42">
        <v>1023000</v>
      </c>
      <c r="B26" s="35" t="s">
        <v>193</v>
      </c>
      <c r="C26" s="37">
        <f>IF(データ!$V$1=3,ROUND(集計B!C26,6)/1000000,IF(データ!$V$1=2,ROUND(集計B!C26,3)/1000,集計B!C26))</f>
        <v>-705033.478</v>
      </c>
      <c r="D26" s="37">
        <f>IF(データ!$V$1=3,ROUND(集計B!D26,6)/1000000,IF(データ!$V$1=2,ROUND(集計B!D26,3)/1000,集計B!D26))</f>
        <v>0</v>
      </c>
      <c r="E26" s="37">
        <f>IF(データ!$V$1=3,ROUND(集計B!E26,6)/1000000,IF(データ!$V$1=2,ROUND(集計B!E26,3)/1000,集計B!E26))</f>
        <v>14425.194</v>
      </c>
      <c r="F26" s="37">
        <f>IF(データ!$V$1=3,ROUND(集計B!F26,6)/1000000,IF(データ!$V$1=2,ROUND(集計B!F26,3)/1000,集計B!F26))</f>
        <v>-14425.194</v>
      </c>
      <c r="G26" s="37">
        <f>IF(データ!$V$1=3,ROUND(集計B!G26,6)/1000000,IF(データ!$V$1=2,ROUND(集計B!G26,3)/1000,集計B!G26))</f>
        <v>-719458.67200000002</v>
      </c>
    </row>
    <row r="27" spans="1:7" x14ac:dyDescent="0.5">
      <c r="A27" s="42">
        <v>1024000</v>
      </c>
      <c r="B27" s="35" t="s">
        <v>194</v>
      </c>
      <c r="C27" s="37">
        <f>IF(データ!$V$1=3,ROUND(集計B!C27,6)/1000000,IF(データ!$V$1=2,ROUND(集計B!C27,3)/1000,集計B!C27))</f>
        <v>62188174.710000001</v>
      </c>
      <c r="D27" s="37">
        <f>IF(データ!$V$1=3,ROUND(集計B!D27,6)/1000000,IF(データ!$V$1=2,ROUND(集計B!D27,3)/1000,集計B!D27))</f>
        <v>162631.70000000001</v>
      </c>
      <c r="E27" s="37">
        <f>IF(データ!$V$1=3,ROUND(集計B!E27,6)/1000000,IF(データ!$V$1=2,ROUND(集計B!E27,3)/1000,集計B!E27))</f>
        <v>0</v>
      </c>
      <c r="F27" s="37">
        <f>IF(データ!$V$1=3,ROUND(集計B!F27,6)/1000000,IF(データ!$V$1=2,ROUND(集計B!F27,3)/1000,集計B!F27))</f>
        <v>162631.70000000001</v>
      </c>
      <c r="G27" s="37">
        <f>IF(データ!$V$1=3,ROUND(集計B!G27,6)/1000000,IF(データ!$V$1=2,ROUND(集計B!G27,3)/1000,集計B!G27))</f>
        <v>62350806.409999996</v>
      </c>
    </row>
    <row r="28" spans="1:7" x14ac:dyDescent="0.5">
      <c r="A28" s="42">
        <v>1025000</v>
      </c>
      <c r="B28" s="35" t="s">
        <v>195</v>
      </c>
      <c r="C28" s="37">
        <f>IF(データ!$V$1=3,ROUND(集計B!C28,6)/1000000,IF(データ!$V$1=2,ROUND(集計B!C28,3)/1000,集計B!C28))</f>
        <v>-58399144.902999997</v>
      </c>
      <c r="D28" s="37">
        <f>IF(データ!$V$1=3,ROUND(集計B!D28,6)/1000000,IF(データ!$V$1=2,ROUND(集計B!D28,3)/1000,集計B!D28))</f>
        <v>0</v>
      </c>
      <c r="E28" s="37">
        <f>IF(データ!$V$1=3,ROUND(集計B!E28,6)/1000000,IF(データ!$V$1=2,ROUND(集計B!E28,3)/1000,集計B!E28))</f>
        <v>210256.91500000001</v>
      </c>
      <c r="F28" s="37">
        <f>IF(データ!$V$1=3,ROUND(集計B!F28,6)/1000000,IF(データ!$V$1=2,ROUND(集計B!F28,3)/1000,集計B!F28))</f>
        <v>-210256.91500000001</v>
      </c>
      <c r="G28" s="37">
        <f>IF(データ!$V$1=3,ROUND(集計B!G28,6)/1000000,IF(データ!$V$1=2,ROUND(集計B!G28,3)/1000,集計B!G28))</f>
        <v>-58609401.818000004</v>
      </c>
    </row>
    <row r="29" spans="1:7" x14ac:dyDescent="0.5">
      <c r="A29" s="42">
        <v>1026000</v>
      </c>
      <c r="B29" s="35" t="s">
        <v>196</v>
      </c>
      <c r="C29" s="37">
        <f>IF(データ!$V$1=3,ROUND(集計B!C29,6)/1000000,IF(データ!$V$1=2,ROUND(集計B!C29,3)/1000,集計B!C29))</f>
        <v>5346</v>
      </c>
      <c r="D29" s="37">
        <f>IF(データ!$V$1=3,ROUND(集計B!D29,6)/1000000,IF(データ!$V$1=2,ROUND(集計B!D29,3)/1000,集計B!D29))</f>
        <v>0</v>
      </c>
      <c r="E29" s="37">
        <f>IF(データ!$V$1=3,ROUND(集計B!E29,6)/1000000,IF(データ!$V$1=2,ROUND(集計B!E29,3)/1000,集計B!E29))</f>
        <v>0</v>
      </c>
      <c r="F29" s="37">
        <f>IF(データ!$V$1=3,ROUND(集計B!F29,6)/1000000,IF(データ!$V$1=2,ROUND(集計B!F29,3)/1000,集計B!F29))</f>
        <v>0</v>
      </c>
      <c r="G29" s="37">
        <f>IF(データ!$V$1=3,ROUND(集計B!G29,6)/1000000,IF(データ!$V$1=2,ROUND(集計B!G29,3)/1000,集計B!G29))</f>
        <v>5346</v>
      </c>
    </row>
    <row r="30" spans="1:7" x14ac:dyDescent="0.5">
      <c r="A30" s="42">
        <v>1027000</v>
      </c>
      <c r="B30" s="35" t="s">
        <v>197</v>
      </c>
      <c r="C30" s="37">
        <f>IF(データ!$V$1=3,ROUND(集計B!C30,6)/1000000,IF(データ!$V$1=2,ROUND(集計B!C30,3)/1000,集計B!C30))</f>
        <v>-892.78200000000004</v>
      </c>
      <c r="D30" s="37">
        <f>IF(データ!$V$1=3,ROUND(集計B!D30,6)/1000000,IF(データ!$V$1=2,ROUND(集計B!D30,3)/1000,集計B!D30))</f>
        <v>0</v>
      </c>
      <c r="E30" s="37">
        <f>IF(データ!$V$1=3,ROUND(集計B!E30,6)/1000000,IF(データ!$V$1=2,ROUND(集計B!E30,3)/1000,集計B!E30))</f>
        <v>892.78200000000004</v>
      </c>
      <c r="F30" s="37">
        <f>IF(データ!$V$1=3,ROUND(集計B!F30,6)/1000000,IF(データ!$V$1=2,ROUND(集計B!F30,3)/1000,集計B!F30))</f>
        <v>-892.78200000000004</v>
      </c>
      <c r="G30" s="37">
        <f>IF(データ!$V$1=3,ROUND(集計B!G30,6)/1000000,IF(データ!$V$1=2,ROUND(集計B!G30,3)/1000,集計B!G30))</f>
        <v>-1785.5640000000001</v>
      </c>
    </row>
    <row r="31" spans="1:7" x14ac:dyDescent="0.5">
      <c r="A31" s="42">
        <v>1028000</v>
      </c>
      <c r="B31" s="35" t="s">
        <v>198</v>
      </c>
      <c r="C31" s="37">
        <f>IF(データ!$V$1=3,ROUND(集計B!C31,6)/1000000,IF(データ!$V$1=2,ROUND(集計B!C31,3)/1000,集計B!C31))</f>
        <v>7830</v>
      </c>
      <c r="D31" s="37">
        <f>IF(データ!$V$1=3,ROUND(集計B!D31,6)/1000000,IF(データ!$V$1=2,ROUND(集計B!D31,3)/1000,集計B!D31))</f>
        <v>0</v>
      </c>
      <c r="E31" s="37">
        <f>IF(データ!$V$1=3,ROUND(集計B!E31,6)/1000000,IF(データ!$V$1=2,ROUND(集計B!E31,3)/1000,集計B!E31))</f>
        <v>0</v>
      </c>
      <c r="F31" s="37">
        <f>IF(データ!$V$1=3,ROUND(集計B!F31,6)/1000000,IF(データ!$V$1=2,ROUND(集計B!F31,3)/1000,集計B!F31))</f>
        <v>0</v>
      </c>
      <c r="G31" s="37">
        <f>IF(データ!$V$1=3,ROUND(集計B!G31,6)/1000000,IF(データ!$V$1=2,ROUND(集計B!G31,3)/1000,集計B!G31))</f>
        <v>7830</v>
      </c>
    </row>
    <row r="32" spans="1:7" x14ac:dyDescent="0.5">
      <c r="A32" s="42">
        <v>1029000</v>
      </c>
      <c r="B32" s="35" t="s">
        <v>47</v>
      </c>
      <c r="C32" s="37">
        <f>IF(データ!$V$1=3,ROUND(集計B!C32,6)/1000000,IF(データ!$V$1=2,ROUND(集計B!C32,3)/1000,集計B!C32))</f>
        <v>980310.10499999998</v>
      </c>
      <c r="D32" s="37">
        <f>IF(データ!$V$1=3,ROUND(集計B!D32,6)/1000000,IF(データ!$V$1=2,ROUND(集計B!D32,3)/1000,集計B!D32))</f>
        <v>16804.150000000001</v>
      </c>
      <c r="E32" s="37">
        <f>IF(データ!$V$1=3,ROUND(集計B!E32,6)/1000000,IF(データ!$V$1=2,ROUND(集計B!E32,3)/1000,集計B!E32))</f>
        <v>0</v>
      </c>
      <c r="F32" s="37">
        <f>IF(データ!$V$1=3,ROUND(集計B!F32,6)/1000000,IF(データ!$V$1=2,ROUND(集計B!F32,3)/1000,集計B!F32))</f>
        <v>16804.150000000001</v>
      </c>
      <c r="G32" s="37">
        <f>IF(データ!$V$1=3,ROUND(集計B!G32,6)/1000000,IF(データ!$V$1=2,ROUND(集計B!G32,3)/1000,集計B!G32))</f>
        <v>997114.255</v>
      </c>
    </row>
    <row r="33" spans="1:7" x14ac:dyDescent="0.5">
      <c r="A33" s="42">
        <v>1030000</v>
      </c>
      <c r="B33" s="35" t="s">
        <v>48</v>
      </c>
      <c r="C33" s="37">
        <f>IF(データ!$V$1=3,ROUND(集計B!C33,6)/1000000,IF(データ!$V$1=2,ROUND(集計B!C33,3)/1000,集計B!C33))</f>
        <v>-906742.65899999999</v>
      </c>
      <c r="D33" s="37">
        <f>IF(データ!$V$1=3,ROUND(集計B!D33,6)/1000000,IF(データ!$V$1=2,ROUND(集計B!D33,3)/1000,集計B!D33))</f>
        <v>0</v>
      </c>
      <c r="E33" s="37">
        <f>IF(データ!$V$1=3,ROUND(集計B!E33,6)/1000000,IF(データ!$V$1=2,ROUND(集計B!E33,3)/1000,集計B!E33))</f>
        <v>27576.955999999998</v>
      </c>
      <c r="F33" s="37">
        <f>IF(データ!$V$1=3,ROUND(集計B!F33,6)/1000000,IF(データ!$V$1=2,ROUND(集計B!F33,3)/1000,集計B!F33))</f>
        <v>-27576.955999999998</v>
      </c>
      <c r="G33" s="37">
        <f>IF(データ!$V$1=3,ROUND(集計B!G33,6)/1000000,IF(データ!$V$1=2,ROUND(集計B!G33,3)/1000,集計B!G33))</f>
        <v>-934319.61499999999</v>
      </c>
    </row>
    <row r="34" spans="1:7" x14ac:dyDescent="0.5">
      <c r="A34" s="42">
        <v>1031000</v>
      </c>
      <c r="B34" s="35" t="s">
        <v>49</v>
      </c>
      <c r="C34" s="37">
        <f>IF(データ!$V$1=3,ROUND(集計B!C34,6)/1000000,IF(データ!$V$1=2,ROUND(集計B!C34,3)/1000,集計B!C34))</f>
        <v>0</v>
      </c>
      <c r="D34" s="37">
        <f>IF(データ!$V$1=3,ROUND(集計B!D34,6)/1000000,IF(データ!$V$1=2,ROUND(集計B!D34,3)/1000,集計B!D34))</f>
        <v>0</v>
      </c>
      <c r="E34" s="37">
        <f>IF(データ!$V$1=3,ROUND(集計B!E34,6)/1000000,IF(データ!$V$1=2,ROUND(集計B!E34,3)/1000,集計B!E34))</f>
        <v>0</v>
      </c>
      <c r="F34" s="37">
        <f>IF(データ!$V$1=3,ROUND(集計B!F34,6)/1000000,IF(データ!$V$1=2,ROUND(集計B!F34,3)/1000,集計B!F34))</f>
        <v>0</v>
      </c>
      <c r="G34" s="37">
        <f>IF(データ!$V$1=3,ROUND(集計B!G34,6)/1000000,IF(データ!$V$1=2,ROUND(集計B!G34,3)/1000,集計B!G34))</f>
        <v>0</v>
      </c>
    </row>
    <row r="35" spans="1:7" x14ac:dyDescent="0.5">
      <c r="A35" s="42">
        <v>1032000</v>
      </c>
      <c r="B35" s="35" t="s">
        <v>50</v>
      </c>
      <c r="C35" s="37">
        <f>IF(データ!$V$1=3,ROUND(集計B!C35,6)/1000000,IF(データ!$V$1=2,ROUND(集計B!C35,3)/1000,集計B!C35))</f>
        <v>0</v>
      </c>
      <c r="D35" s="37">
        <f>IF(データ!$V$1=3,ROUND(集計B!D35,6)/1000000,IF(データ!$V$1=2,ROUND(集計B!D35,3)/1000,集計B!D35))</f>
        <v>0</v>
      </c>
      <c r="E35" s="37">
        <f>IF(データ!$V$1=3,ROUND(集計B!E35,6)/1000000,IF(データ!$V$1=2,ROUND(集計B!E35,3)/1000,集計B!E35))</f>
        <v>0</v>
      </c>
      <c r="F35" s="37">
        <f>IF(データ!$V$1=3,ROUND(集計B!F35,6)/1000000,IF(データ!$V$1=2,ROUND(集計B!F35,3)/1000,集計B!F35))</f>
        <v>0</v>
      </c>
      <c r="G35" s="37">
        <f>IF(データ!$V$1=3,ROUND(集計B!G35,6)/1000000,IF(データ!$V$1=2,ROUND(集計B!G35,3)/1000,集計B!G35))</f>
        <v>0</v>
      </c>
    </row>
    <row r="36" spans="1:7" x14ac:dyDescent="0.5">
      <c r="A36" s="42">
        <v>1033000</v>
      </c>
      <c r="B36" s="35" t="s">
        <v>199</v>
      </c>
      <c r="C36" s="37">
        <f>IF(データ!$V$1=3,ROUND(集計B!C36,6)/1000000,IF(データ!$V$1=2,ROUND(集計B!C36,3)/1000,集計B!C36))</f>
        <v>0</v>
      </c>
      <c r="D36" s="37">
        <f>IF(データ!$V$1=3,ROUND(集計B!D36,6)/1000000,IF(データ!$V$1=2,ROUND(集計B!D36,3)/1000,集計B!D36))</f>
        <v>0</v>
      </c>
      <c r="E36" s="37">
        <f>IF(データ!$V$1=3,ROUND(集計B!E36,6)/1000000,IF(データ!$V$1=2,ROUND(集計B!E36,3)/1000,集計B!E36))</f>
        <v>0</v>
      </c>
      <c r="F36" s="37">
        <f>IF(データ!$V$1=3,ROUND(集計B!F36,6)/1000000,IF(データ!$V$1=2,ROUND(集計B!F36,3)/1000,集計B!F36))</f>
        <v>0</v>
      </c>
      <c r="G36" s="37">
        <f>IF(データ!$V$1=3,ROUND(集計B!G36,6)/1000000,IF(データ!$V$1=2,ROUND(集計B!G36,3)/1000,集計B!G36))</f>
        <v>0</v>
      </c>
    </row>
    <row r="37" spans="1:7" x14ac:dyDescent="0.5">
      <c r="A37" s="42">
        <v>1034000</v>
      </c>
      <c r="B37" s="35" t="s">
        <v>51</v>
      </c>
      <c r="C37" s="37">
        <f>IF(データ!$V$1=3,ROUND(集計B!C37,6)/1000000,IF(データ!$V$1=2,ROUND(集計B!C37,3)/1000,集計B!C37))</f>
        <v>2019170.6429999999</v>
      </c>
      <c r="D37" s="37">
        <f>IF(データ!$V$1=3,ROUND(集計B!D37,6)/1000000,IF(データ!$V$1=2,ROUND(集計B!D37,3)/1000,集計B!D37))</f>
        <v>288428.03899999999</v>
      </c>
      <c r="E37" s="37">
        <f>IF(データ!$V$1=3,ROUND(集計B!E37,6)/1000000,IF(データ!$V$1=2,ROUND(集計B!E37,3)/1000,集計B!E37))</f>
        <v>105415.73</v>
      </c>
      <c r="F37" s="37">
        <f>IF(データ!$V$1=3,ROUND(集計B!F37,6)/1000000,IF(データ!$V$1=2,ROUND(集計B!F37,3)/1000,集計B!F37))</f>
        <v>183012.30900000001</v>
      </c>
      <c r="G37" s="37">
        <f>IF(データ!$V$1=3,ROUND(集計B!G37,6)/1000000,IF(データ!$V$1=2,ROUND(集計B!G37,3)/1000,集計B!G37))</f>
        <v>2202182.952</v>
      </c>
    </row>
    <row r="38" spans="1:7" x14ac:dyDescent="0.5">
      <c r="A38" s="42">
        <v>1035000</v>
      </c>
      <c r="B38" s="35" t="s">
        <v>52</v>
      </c>
      <c r="C38" s="37">
        <f>IF(データ!$V$1=3,ROUND(集計B!C38,6)/1000000,IF(データ!$V$1=2,ROUND(集計B!C38,3)/1000,集計B!C38))</f>
        <v>224576.24</v>
      </c>
      <c r="D38" s="37">
        <f>IF(データ!$V$1=3,ROUND(集計B!D38,6)/1000000,IF(データ!$V$1=2,ROUND(集計B!D38,3)/1000,集計B!D38))</f>
        <v>4900</v>
      </c>
      <c r="E38" s="37">
        <f>IF(データ!$V$1=3,ROUND(集計B!E38,6)/1000000,IF(データ!$V$1=2,ROUND(集計B!E38,3)/1000,集計B!E38))</f>
        <v>5100</v>
      </c>
      <c r="F38" s="37">
        <f>IF(データ!$V$1=3,ROUND(集計B!F38,6)/1000000,IF(データ!$V$1=2,ROUND(集計B!F38,3)/1000,集計B!F38))</f>
        <v>-200</v>
      </c>
      <c r="G38" s="37">
        <f>IF(データ!$V$1=3,ROUND(集計B!G38,6)/1000000,IF(データ!$V$1=2,ROUND(集計B!G38,3)/1000,集計B!G38))</f>
        <v>224376.24</v>
      </c>
    </row>
    <row r="39" spans="1:7" x14ac:dyDescent="0.5">
      <c r="A39" s="42">
        <v>1036000</v>
      </c>
      <c r="B39" s="35" t="s">
        <v>53</v>
      </c>
      <c r="C39" s="37">
        <f>IF(データ!$V$1=3,ROUND(集計B!C39,6)/1000000,IF(データ!$V$1=2,ROUND(集計B!C39,3)/1000,集計B!C39))</f>
        <v>0</v>
      </c>
      <c r="D39" s="37">
        <f>IF(データ!$V$1=3,ROUND(集計B!D39,6)/1000000,IF(データ!$V$1=2,ROUND(集計B!D39,3)/1000,集計B!D39))</f>
        <v>0</v>
      </c>
      <c r="E39" s="37">
        <f>IF(データ!$V$1=3,ROUND(集計B!E39,6)/1000000,IF(データ!$V$1=2,ROUND(集計B!E39,3)/1000,集計B!E39))</f>
        <v>0</v>
      </c>
      <c r="F39" s="37">
        <f>IF(データ!$V$1=3,ROUND(集計B!F39,6)/1000000,IF(データ!$V$1=2,ROUND(集計B!F39,3)/1000,集計B!F39))</f>
        <v>0</v>
      </c>
      <c r="G39" s="37">
        <f>IF(データ!$V$1=3,ROUND(集計B!G39,6)/1000000,IF(データ!$V$1=2,ROUND(集計B!G39,3)/1000,集計B!G39))</f>
        <v>0</v>
      </c>
    </row>
    <row r="40" spans="1:7" x14ac:dyDescent="0.5">
      <c r="A40" s="42">
        <v>1037000</v>
      </c>
      <c r="B40" s="35" t="s">
        <v>54</v>
      </c>
      <c r="C40" s="37">
        <f>IF(データ!$V$1=3,ROUND(集計B!C40,6)/1000000,IF(データ!$V$1=2,ROUND(集計B!C40,3)/1000,集計B!C40))</f>
        <v>224576.24</v>
      </c>
      <c r="D40" s="37">
        <f>IF(データ!$V$1=3,ROUND(集計B!D40,6)/1000000,IF(データ!$V$1=2,ROUND(集計B!D40,3)/1000,集計B!D40))</f>
        <v>4900</v>
      </c>
      <c r="E40" s="37">
        <f>IF(データ!$V$1=3,ROUND(集計B!E40,6)/1000000,IF(データ!$V$1=2,ROUND(集計B!E40,3)/1000,集計B!E40))</f>
        <v>5100</v>
      </c>
      <c r="F40" s="37">
        <f>IF(データ!$V$1=3,ROUND(集計B!F40,6)/1000000,IF(データ!$V$1=2,ROUND(集計B!F40,3)/1000,集計B!F40))</f>
        <v>-200</v>
      </c>
      <c r="G40" s="37">
        <f>IF(データ!$V$1=3,ROUND(集計B!G40,6)/1000000,IF(データ!$V$1=2,ROUND(集計B!G40,3)/1000,集計B!G40))</f>
        <v>224376.24</v>
      </c>
    </row>
    <row r="41" spans="1:7" x14ac:dyDescent="0.5">
      <c r="A41" s="42">
        <v>1038000</v>
      </c>
      <c r="B41" s="35" t="s">
        <v>200</v>
      </c>
      <c r="C41" s="37">
        <f>IF(データ!$V$1=3,ROUND(集計B!C41,6)/1000000,IF(データ!$V$1=2,ROUND(集計B!C41,3)/1000,集計B!C41))</f>
        <v>0</v>
      </c>
      <c r="D41" s="37">
        <f>IF(データ!$V$1=3,ROUND(集計B!D41,6)/1000000,IF(データ!$V$1=2,ROUND(集計B!D41,3)/1000,集計B!D41))</f>
        <v>0</v>
      </c>
      <c r="E41" s="37">
        <f>IF(データ!$V$1=3,ROUND(集計B!E41,6)/1000000,IF(データ!$V$1=2,ROUND(集計B!E41,3)/1000,集計B!E41))</f>
        <v>0</v>
      </c>
      <c r="F41" s="37">
        <f>IF(データ!$V$1=3,ROUND(集計B!F41,6)/1000000,IF(データ!$V$1=2,ROUND(集計B!F41,3)/1000,集計B!F41))</f>
        <v>0</v>
      </c>
      <c r="G41" s="37">
        <f>IF(データ!$V$1=3,ROUND(集計B!G41,6)/1000000,IF(データ!$V$1=2,ROUND(集計B!G41,3)/1000,集計B!G41))</f>
        <v>0</v>
      </c>
    </row>
    <row r="42" spans="1:7" x14ac:dyDescent="0.5">
      <c r="A42" s="42">
        <v>1040000</v>
      </c>
      <c r="B42" s="35" t="s">
        <v>56</v>
      </c>
      <c r="C42" s="37">
        <f>IF(データ!$V$1=3,ROUND(集計B!C42,6)/1000000,IF(データ!$V$1=2,ROUND(集計B!C42,3)/1000,集計B!C42))</f>
        <v>16477.429</v>
      </c>
      <c r="D42" s="37">
        <f>IF(データ!$V$1=3,ROUND(集計B!D42,6)/1000000,IF(データ!$V$1=2,ROUND(集計B!D42,3)/1000,集計B!D42))</f>
        <v>11783.837</v>
      </c>
      <c r="E42" s="37">
        <f>IF(データ!$V$1=3,ROUND(集計B!E42,6)/1000000,IF(データ!$V$1=2,ROUND(集計B!E42,3)/1000,集計B!E42))</f>
        <v>6095.5330000000004</v>
      </c>
      <c r="F42" s="37">
        <f>IF(データ!$V$1=3,ROUND(集計B!F42,6)/1000000,IF(データ!$V$1=2,ROUND(集計B!F42,3)/1000,集計B!F42))</f>
        <v>5688.3040000000001</v>
      </c>
      <c r="G42" s="37">
        <f>IF(データ!$V$1=3,ROUND(集計B!G42,6)/1000000,IF(データ!$V$1=2,ROUND(集計B!G42,3)/1000,集計B!G42))</f>
        <v>22165.733</v>
      </c>
    </row>
    <row r="43" spans="1:7" x14ac:dyDescent="0.5">
      <c r="A43" s="42">
        <v>1041000</v>
      </c>
      <c r="B43" s="35" t="s">
        <v>57</v>
      </c>
      <c r="C43" s="37">
        <f>IF(データ!$V$1=3,ROUND(集計B!C43,6)/1000000,IF(データ!$V$1=2,ROUND(集計B!C43,3)/1000,集計B!C43))</f>
        <v>109341.58</v>
      </c>
      <c r="D43" s="37">
        <f>IF(データ!$V$1=3,ROUND(集計B!D43,6)/1000000,IF(データ!$V$1=2,ROUND(集計B!D43,3)/1000,集計B!D43))</f>
        <v>0</v>
      </c>
      <c r="E43" s="37">
        <f>IF(データ!$V$1=3,ROUND(集計B!E43,6)/1000000,IF(データ!$V$1=2,ROUND(集計B!E43,3)/1000,集計B!E43))</f>
        <v>0</v>
      </c>
      <c r="F43" s="37">
        <f>IF(データ!$V$1=3,ROUND(集計B!F43,6)/1000000,IF(データ!$V$1=2,ROUND(集計B!F43,3)/1000,集計B!F43))</f>
        <v>0</v>
      </c>
      <c r="G43" s="37">
        <f>IF(データ!$V$1=3,ROUND(集計B!G43,6)/1000000,IF(データ!$V$1=2,ROUND(集計B!G43,3)/1000,集計B!G43))</f>
        <v>109341.58</v>
      </c>
    </row>
    <row r="44" spans="1:7" x14ac:dyDescent="0.5">
      <c r="A44" s="42">
        <v>1042000</v>
      </c>
      <c r="B44" s="35" t="s">
        <v>58</v>
      </c>
      <c r="C44" s="37">
        <f>IF(データ!$V$1=3,ROUND(集計B!C44,6)/1000000,IF(データ!$V$1=2,ROUND(集計B!C44,3)/1000,集計B!C44))</f>
        <v>1669870.4080000001</v>
      </c>
      <c r="D44" s="37">
        <f>IF(データ!$V$1=3,ROUND(集計B!D44,6)/1000000,IF(データ!$V$1=2,ROUND(集計B!D44,3)/1000,集計B!D44))</f>
        <v>271151.03200000001</v>
      </c>
      <c r="E44" s="37">
        <f>IF(データ!$V$1=3,ROUND(集計B!E44,6)/1000000,IF(データ!$V$1=2,ROUND(集計B!E44,3)/1000,集計B!E44))</f>
        <v>93335.135999999999</v>
      </c>
      <c r="F44" s="37">
        <f>IF(データ!$V$1=3,ROUND(集計B!F44,6)/1000000,IF(データ!$V$1=2,ROUND(集計B!F44,3)/1000,集計B!F44))</f>
        <v>177815.89600000001</v>
      </c>
      <c r="G44" s="37">
        <f>IF(データ!$V$1=3,ROUND(集計B!G44,6)/1000000,IF(データ!$V$1=2,ROUND(集計B!G44,3)/1000,集計B!G44))</f>
        <v>1847686.304</v>
      </c>
    </row>
    <row r="45" spans="1:7" x14ac:dyDescent="0.5">
      <c r="A45" s="42">
        <v>1043000</v>
      </c>
      <c r="B45" s="35" t="s">
        <v>201</v>
      </c>
      <c r="C45" s="37">
        <f>IF(データ!$V$1=3,ROUND(集計B!C45,6)/1000000,IF(データ!$V$1=2,ROUND(集計B!C45,3)/1000,集計B!C45))</f>
        <v>0</v>
      </c>
      <c r="D45" s="37">
        <f>IF(データ!$V$1=3,ROUND(集計B!D45,6)/1000000,IF(データ!$V$1=2,ROUND(集計B!D45,3)/1000,集計B!D45))</f>
        <v>0</v>
      </c>
      <c r="E45" s="37">
        <f>IF(データ!$V$1=3,ROUND(集計B!E45,6)/1000000,IF(データ!$V$1=2,ROUND(集計B!E45,3)/1000,集計B!E45))</f>
        <v>0</v>
      </c>
      <c r="F45" s="37">
        <f>IF(データ!$V$1=3,ROUND(集計B!F45,6)/1000000,IF(データ!$V$1=2,ROUND(集計B!F45,3)/1000,集計B!F45))</f>
        <v>0</v>
      </c>
      <c r="G45" s="37">
        <f>IF(データ!$V$1=3,ROUND(集計B!G45,6)/1000000,IF(データ!$V$1=2,ROUND(集計B!G45,3)/1000,集計B!G45))</f>
        <v>0</v>
      </c>
    </row>
    <row r="46" spans="1:7" x14ac:dyDescent="0.5">
      <c r="A46" s="42">
        <v>1044000</v>
      </c>
      <c r="B46" s="35" t="s">
        <v>202</v>
      </c>
      <c r="C46" s="37">
        <f>IF(データ!$V$1=3,ROUND(集計B!C46,6)/1000000,IF(データ!$V$1=2,ROUND(集計B!C46,3)/1000,集計B!C46))</f>
        <v>1669870.4080000001</v>
      </c>
      <c r="D46" s="37">
        <f>IF(データ!$V$1=3,ROUND(集計B!D46,6)/1000000,IF(データ!$V$1=2,ROUND(集計B!D46,3)/1000,集計B!D46))</f>
        <v>271151.03200000001</v>
      </c>
      <c r="E46" s="37">
        <f>IF(データ!$V$1=3,ROUND(集計B!E46,6)/1000000,IF(データ!$V$1=2,ROUND(集計B!E46,3)/1000,集計B!E46))</f>
        <v>93335.135999999999</v>
      </c>
      <c r="F46" s="37">
        <f>IF(データ!$V$1=3,ROUND(集計B!F46,6)/1000000,IF(データ!$V$1=2,ROUND(集計B!F46,3)/1000,集計B!F46))</f>
        <v>177815.89600000001</v>
      </c>
      <c r="G46" s="37">
        <f>IF(データ!$V$1=3,ROUND(集計B!G46,6)/1000000,IF(データ!$V$1=2,ROUND(集計B!G46,3)/1000,集計B!G46))</f>
        <v>1847686.304</v>
      </c>
    </row>
    <row r="47" spans="1:7" x14ac:dyDescent="0.5">
      <c r="A47" s="42">
        <v>1045000</v>
      </c>
      <c r="B47" s="35" t="s">
        <v>203</v>
      </c>
      <c r="C47" s="37">
        <f>IF(データ!$V$1=3,ROUND(集計B!C47,6)/1000000,IF(データ!$V$1=2,ROUND(集計B!C47,3)/1000,集計B!C47))</f>
        <v>0</v>
      </c>
      <c r="D47" s="37">
        <f>IF(データ!$V$1=3,ROUND(集計B!D47,6)/1000000,IF(データ!$V$1=2,ROUND(集計B!D47,3)/1000,集計B!D47))</f>
        <v>0</v>
      </c>
      <c r="E47" s="37">
        <f>IF(データ!$V$1=3,ROUND(集計B!E47,6)/1000000,IF(データ!$V$1=2,ROUND(集計B!E47,3)/1000,集計B!E47))</f>
        <v>0</v>
      </c>
      <c r="F47" s="37">
        <f>IF(データ!$V$1=3,ROUND(集計B!F47,6)/1000000,IF(データ!$V$1=2,ROUND(集計B!F47,3)/1000,集計B!F47))</f>
        <v>0</v>
      </c>
      <c r="G47" s="37">
        <f>IF(データ!$V$1=3,ROUND(集計B!G47,6)/1000000,IF(データ!$V$1=2,ROUND(集計B!G47,3)/1000,集計B!G47))</f>
        <v>0</v>
      </c>
    </row>
    <row r="48" spans="1:7" x14ac:dyDescent="0.5">
      <c r="A48" s="42">
        <v>1046000</v>
      </c>
      <c r="B48" s="35" t="s">
        <v>204</v>
      </c>
      <c r="C48" s="37">
        <f>IF(データ!$V$1=3,ROUND(集計B!C48,6)/1000000,IF(データ!$V$1=2,ROUND(集計B!C48,3)/1000,集計B!C48))</f>
        <v>-1095.0139999999999</v>
      </c>
      <c r="D48" s="37">
        <f>IF(データ!$V$1=3,ROUND(集計B!D48,6)/1000000,IF(データ!$V$1=2,ROUND(集計B!D48,3)/1000,集計B!D48))</f>
        <v>593.16999999999996</v>
      </c>
      <c r="E48" s="37">
        <f>IF(データ!$V$1=3,ROUND(集計B!E48,6)/1000000,IF(データ!$V$1=2,ROUND(集計B!E48,3)/1000,集計B!E48))</f>
        <v>885.06100000000004</v>
      </c>
      <c r="F48" s="37">
        <f>IF(データ!$V$1=3,ROUND(集計B!F48,6)/1000000,IF(データ!$V$1=2,ROUND(集計B!F48,3)/1000,集計B!F48))</f>
        <v>-291.89100000000002</v>
      </c>
      <c r="G48" s="37">
        <f>IF(データ!$V$1=3,ROUND(集計B!G48,6)/1000000,IF(データ!$V$1=2,ROUND(集計B!G48,3)/1000,集計B!G48))</f>
        <v>-1386.905</v>
      </c>
    </row>
    <row r="49" spans="1:7" x14ac:dyDescent="0.5">
      <c r="A49" s="42">
        <v>1047000</v>
      </c>
      <c r="B49" s="35" t="s">
        <v>61</v>
      </c>
      <c r="C49" s="37">
        <f>IF(データ!$V$1=3,ROUND(集計B!C49,6)/1000000,IF(データ!$V$1=2,ROUND(集計B!C49,3)/1000,集計B!C49))</f>
        <v>1106968.125</v>
      </c>
      <c r="D49" s="37">
        <f>IF(データ!$V$1=3,ROUND(集計B!D49,6)/1000000,IF(データ!$V$1=2,ROUND(集計B!D49,3)/1000,集計B!D49))</f>
        <v>9174416.5219999999</v>
      </c>
      <c r="E49" s="37">
        <f>IF(データ!$V$1=3,ROUND(集計B!E49,6)/1000000,IF(データ!$V$1=2,ROUND(集計B!E49,3)/1000,集計B!E49))</f>
        <v>9050592.6140000001</v>
      </c>
      <c r="F49" s="37">
        <f>IF(データ!$V$1=3,ROUND(集計B!F49,6)/1000000,IF(データ!$V$1=2,ROUND(集計B!F49,3)/1000,集計B!F49))</f>
        <v>123823.908</v>
      </c>
      <c r="G49" s="37">
        <f>IF(データ!$V$1=3,ROUND(集計B!G49,6)/1000000,IF(データ!$V$1=2,ROUND(集計B!G49,3)/1000,集計B!G49))</f>
        <v>1230792.0330000001</v>
      </c>
    </row>
    <row r="50" spans="1:7" x14ac:dyDescent="0.5">
      <c r="A50" s="42">
        <v>1048000</v>
      </c>
      <c r="B50" s="35" t="s">
        <v>62</v>
      </c>
      <c r="C50" s="37">
        <f>IF(データ!$V$1=3,ROUND(集計B!C50,6)/1000000,IF(データ!$V$1=2,ROUND(集計B!C50,3)/1000,集計B!C50))</f>
        <v>326297.467</v>
      </c>
      <c r="D50" s="37">
        <f>IF(データ!$V$1=3,ROUND(集計B!D50,6)/1000000,IF(データ!$V$1=2,ROUND(集計B!D50,3)/1000,集計B!D50))</f>
        <v>9117980.1679999996</v>
      </c>
      <c r="E50" s="37">
        <f>IF(データ!$V$1=3,ROUND(集計B!E50,6)/1000000,IF(データ!$V$1=2,ROUND(集計B!E50,3)/1000,集計B!E50))</f>
        <v>9018013.8479999993</v>
      </c>
      <c r="F50" s="37">
        <f>IF(データ!$V$1=3,ROUND(集計B!F50,6)/1000000,IF(データ!$V$1=2,ROUND(集計B!F50,3)/1000,集計B!F50))</f>
        <v>99966.32</v>
      </c>
      <c r="G50" s="37">
        <f>IF(データ!$V$1=3,ROUND(集計B!G50,6)/1000000,IF(データ!$V$1=2,ROUND(集計B!G50,3)/1000,集計B!G50))</f>
        <v>426263.78700000001</v>
      </c>
    </row>
    <row r="51" spans="1:7" x14ac:dyDescent="0.5">
      <c r="A51" s="42">
        <v>1049000</v>
      </c>
      <c r="B51" s="35" t="s">
        <v>63</v>
      </c>
      <c r="C51" s="37">
        <f>IF(データ!$V$1=3,ROUND(集計B!C51,6)/1000000,IF(データ!$V$1=2,ROUND(集計B!C51,3)/1000,集計B!C51))</f>
        <v>6101.1589999999997</v>
      </c>
      <c r="D51" s="37">
        <f>IF(データ!$V$1=3,ROUND(集計B!D51,6)/1000000,IF(データ!$V$1=2,ROUND(集計B!D51,3)/1000,集計B!D51))</f>
        <v>5105.799</v>
      </c>
      <c r="E51" s="37">
        <f>IF(データ!$V$1=3,ROUND(集計B!E51,6)/1000000,IF(データ!$V$1=2,ROUND(集計B!E51,3)/1000,集計B!E51))</f>
        <v>6101.1589999999997</v>
      </c>
      <c r="F51" s="37">
        <f>IF(データ!$V$1=3,ROUND(集計B!F51,6)/1000000,IF(データ!$V$1=2,ROUND(集計B!F51,3)/1000,集計B!F51))</f>
        <v>-995.36</v>
      </c>
      <c r="G51" s="37">
        <f>IF(データ!$V$1=3,ROUND(集計B!G51,6)/1000000,IF(データ!$V$1=2,ROUND(集計B!G51,3)/1000,集計B!G51))</f>
        <v>5105.799</v>
      </c>
    </row>
    <row r="52" spans="1:7" x14ac:dyDescent="0.5">
      <c r="A52" s="42">
        <v>1050000</v>
      </c>
      <c r="B52" s="35" t="s">
        <v>64</v>
      </c>
      <c r="C52" s="37">
        <f>IF(データ!$V$1=3,ROUND(集計B!C52,6)/1000000,IF(データ!$V$1=2,ROUND(集計B!C52,3)/1000,集計B!C52))</f>
        <v>0</v>
      </c>
      <c r="D52" s="37">
        <f>IF(データ!$V$1=3,ROUND(集計B!D52,6)/1000000,IF(データ!$V$1=2,ROUND(集計B!D52,3)/1000,集計B!D52))</f>
        <v>0</v>
      </c>
      <c r="E52" s="37">
        <f>IF(データ!$V$1=3,ROUND(集計B!E52,6)/1000000,IF(データ!$V$1=2,ROUND(集計B!E52,3)/1000,集計B!E52))</f>
        <v>0</v>
      </c>
      <c r="F52" s="37">
        <f>IF(データ!$V$1=3,ROUND(集計B!F52,6)/1000000,IF(データ!$V$1=2,ROUND(集計B!F52,3)/1000,集計B!F52))</f>
        <v>0</v>
      </c>
      <c r="G52" s="37">
        <f>IF(データ!$V$1=3,ROUND(集計B!G52,6)/1000000,IF(データ!$V$1=2,ROUND(集計B!G52,3)/1000,集計B!G52))</f>
        <v>0</v>
      </c>
    </row>
    <row r="53" spans="1:7" x14ac:dyDescent="0.5">
      <c r="A53" s="42">
        <v>1051000</v>
      </c>
      <c r="B53" s="35" t="s">
        <v>65</v>
      </c>
      <c r="C53" s="37">
        <f>IF(データ!$V$1=3,ROUND(集計B!C53,6)/1000000,IF(データ!$V$1=2,ROUND(集計B!C53,3)/1000,集計B!C53))</f>
        <v>775012.42299999995</v>
      </c>
      <c r="D53" s="37">
        <f>IF(データ!$V$1=3,ROUND(集計B!D53,6)/1000000,IF(データ!$V$1=2,ROUND(集計B!D53,3)/1000,集計B!D53))</f>
        <v>51171.135999999999</v>
      </c>
      <c r="E53" s="37">
        <f>IF(データ!$V$1=3,ROUND(集計B!E53,6)/1000000,IF(データ!$V$1=2,ROUND(集計B!E53,3)/1000,集計B!E53))</f>
        <v>26464</v>
      </c>
      <c r="F53" s="37">
        <f>IF(データ!$V$1=3,ROUND(集計B!F53,6)/1000000,IF(データ!$V$1=2,ROUND(集計B!F53,3)/1000,集計B!F53))</f>
        <v>24707.135999999999</v>
      </c>
      <c r="G53" s="37">
        <f>IF(データ!$V$1=3,ROUND(集計B!G53,6)/1000000,IF(データ!$V$1=2,ROUND(集計B!G53,3)/1000,集計B!G53))</f>
        <v>799719.55900000001</v>
      </c>
    </row>
    <row r="54" spans="1:7" x14ac:dyDescent="0.5">
      <c r="A54" s="42">
        <v>1052000</v>
      </c>
      <c r="B54" s="35" t="s">
        <v>66</v>
      </c>
      <c r="C54" s="37">
        <f>IF(データ!$V$1=3,ROUND(集計B!C54,6)/1000000,IF(データ!$V$1=2,ROUND(集計B!C54,3)/1000,集計B!C54))</f>
        <v>670592.72</v>
      </c>
      <c r="D54" s="37">
        <f>IF(データ!$V$1=3,ROUND(集計B!D54,6)/1000000,IF(データ!$V$1=2,ROUND(集計B!D54,3)/1000,集計B!D54))</f>
        <v>20161.135999999999</v>
      </c>
      <c r="E54" s="37">
        <f>IF(データ!$V$1=3,ROUND(集計B!E54,6)/1000000,IF(データ!$V$1=2,ROUND(集計B!E54,3)/1000,集計B!E54))</f>
        <v>20000</v>
      </c>
      <c r="F54" s="37">
        <f>IF(データ!$V$1=3,ROUND(集計B!F54,6)/1000000,IF(データ!$V$1=2,ROUND(集計B!F54,3)/1000,集計B!F54))</f>
        <v>161.136</v>
      </c>
      <c r="G54" s="37">
        <f>IF(データ!$V$1=3,ROUND(集計B!G54,6)/1000000,IF(データ!$V$1=2,ROUND(集計B!G54,3)/1000,集計B!G54))</f>
        <v>670753.85600000003</v>
      </c>
    </row>
    <row r="55" spans="1:7" x14ac:dyDescent="0.5">
      <c r="A55" s="42">
        <v>1053000</v>
      </c>
      <c r="B55" s="35" t="s">
        <v>205</v>
      </c>
      <c r="C55" s="37">
        <f>IF(データ!$V$1=3,ROUND(集計B!C55,6)/1000000,IF(データ!$V$1=2,ROUND(集計B!C55,3)/1000,集計B!C55))</f>
        <v>104419.70299999999</v>
      </c>
      <c r="D55" s="37">
        <f>IF(データ!$V$1=3,ROUND(集計B!D55,6)/1000000,IF(データ!$V$1=2,ROUND(集計B!D55,3)/1000,集計B!D55))</f>
        <v>31010</v>
      </c>
      <c r="E55" s="37">
        <f>IF(データ!$V$1=3,ROUND(集計B!E55,6)/1000000,IF(データ!$V$1=2,ROUND(集計B!E55,3)/1000,集計B!E55))</f>
        <v>6464</v>
      </c>
      <c r="F55" s="37">
        <f>IF(データ!$V$1=3,ROUND(集計B!F55,6)/1000000,IF(データ!$V$1=2,ROUND(集計B!F55,3)/1000,集計B!F55))</f>
        <v>24546</v>
      </c>
      <c r="G55" s="37">
        <f>IF(データ!$V$1=3,ROUND(集計B!G55,6)/1000000,IF(データ!$V$1=2,ROUND(集計B!G55,3)/1000,集計B!G55))</f>
        <v>128965.70299999999</v>
      </c>
    </row>
    <row r="56" spans="1:7" x14ac:dyDescent="0.5">
      <c r="A56" s="42">
        <v>1054000</v>
      </c>
      <c r="B56" s="35" t="s">
        <v>68</v>
      </c>
      <c r="C56" s="37">
        <f>IF(データ!$V$1=3,ROUND(集計B!C56,6)/1000000,IF(データ!$V$1=2,ROUND(集計B!C56,3)/1000,集計B!C56))</f>
        <v>0</v>
      </c>
      <c r="D56" s="37">
        <f>IF(データ!$V$1=3,ROUND(集計B!D56,6)/1000000,IF(データ!$V$1=2,ROUND(集計B!D56,3)/1000,集計B!D56))</f>
        <v>0</v>
      </c>
      <c r="E56" s="37">
        <f>IF(データ!$V$1=3,ROUND(集計B!E56,6)/1000000,IF(データ!$V$1=2,ROUND(集計B!E56,3)/1000,集計B!E56))</f>
        <v>0</v>
      </c>
      <c r="F56" s="37">
        <f>IF(データ!$V$1=3,ROUND(集計B!F56,6)/1000000,IF(データ!$V$1=2,ROUND(集計B!F56,3)/1000,集計B!F56))</f>
        <v>0</v>
      </c>
      <c r="G56" s="37">
        <f>IF(データ!$V$1=3,ROUND(集計B!G56,6)/1000000,IF(データ!$V$1=2,ROUND(集計B!G56,3)/1000,集計B!G56))</f>
        <v>0</v>
      </c>
    </row>
    <row r="57" spans="1:7" x14ac:dyDescent="0.5">
      <c r="A57" s="42">
        <v>1055000</v>
      </c>
      <c r="B57" s="35" t="s">
        <v>206</v>
      </c>
      <c r="C57" s="37">
        <f>IF(データ!$V$1=3,ROUND(集計B!C57,6)/1000000,IF(データ!$V$1=2,ROUND(集計B!C57,3)/1000,集計B!C57))</f>
        <v>0</v>
      </c>
      <c r="D57" s="37">
        <f>IF(データ!$V$1=3,ROUND(集計B!D57,6)/1000000,IF(データ!$V$1=2,ROUND(集計B!D57,3)/1000,集計B!D57))</f>
        <v>0</v>
      </c>
      <c r="E57" s="37">
        <f>IF(データ!$V$1=3,ROUND(集計B!E57,6)/1000000,IF(データ!$V$1=2,ROUND(集計B!E57,3)/1000,集計B!E57))</f>
        <v>0</v>
      </c>
      <c r="F57" s="37">
        <f>IF(データ!$V$1=3,ROUND(集計B!F57,6)/1000000,IF(データ!$V$1=2,ROUND(集計B!F57,3)/1000,集計B!F57))</f>
        <v>0</v>
      </c>
      <c r="G57" s="37">
        <f>IF(データ!$V$1=3,ROUND(集計B!G57,6)/1000000,IF(データ!$V$1=2,ROUND(集計B!G57,3)/1000,集計B!G57))</f>
        <v>0</v>
      </c>
    </row>
    <row r="58" spans="1:7" x14ac:dyDescent="0.5">
      <c r="A58" s="42">
        <v>1056000</v>
      </c>
      <c r="B58" s="35" t="s">
        <v>597</v>
      </c>
      <c r="C58" s="37">
        <f>IF(データ!$V$1=3,ROUND(集計B!C58,6)/1000000,IF(データ!$V$1=2,ROUND(集計B!C58,3)/1000,集計B!C58))</f>
        <v>-442.92399999999998</v>
      </c>
      <c r="D58" s="37">
        <f>IF(データ!$V$1=3,ROUND(集計B!D58,6)/1000000,IF(データ!$V$1=2,ROUND(集計B!D58,3)/1000,集計B!D58))</f>
        <v>159.41900000000001</v>
      </c>
      <c r="E58" s="37">
        <f>IF(データ!$V$1=3,ROUND(集計B!E58,6)/1000000,IF(データ!$V$1=2,ROUND(集計B!E58,3)/1000,集計B!E58))</f>
        <v>13.606999999999999</v>
      </c>
      <c r="F58" s="37">
        <f>IF(データ!$V$1=3,ROUND(集計B!F58,6)/1000000,IF(データ!$V$1=2,ROUND(集計B!F58,3)/1000,集計B!F58))</f>
        <v>145.81200000000001</v>
      </c>
      <c r="G58" s="37">
        <f>IF(データ!$V$1=3,ROUND(集計B!G58,6)/1000000,IF(データ!$V$1=2,ROUND(集計B!G58,3)/1000,集計B!G58))</f>
        <v>-297.11200000000002</v>
      </c>
    </row>
    <row r="59" spans="1:7" x14ac:dyDescent="0.5">
      <c r="A59" s="42">
        <v>1056500</v>
      </c>
      <c r="B59" s="35" t="s">
        <v>207</v>
      </c>
      <c r="C59" s="37">
        <f>IF(データ!$V$1=3,ROUND(集計B!C59,6)/1000000,IF(データ!$V$1=2,ROUND(集計B!C59,3)/1000,集計B!C59))</f>
        <v>0</v>
      </c>
      <c r="D59" s="37">
        <f>IF(データ!$V$1=3,ROUND(集計B!D59,6)/1000000,IF(データ!$V$1=2,ROUND(集計B!D59,3)/1000,集計B!D59))</f>
        <v>0</v>
      </c>
      <c r="E59" s="37">
        <f>IF(データ!$V$1=3,ROUND(集計B!E59,6)/1000000,IF(データ!$V$1=2,ROUND(集計B!E59,3)/1000,集計B!E59))</f>
        <v>0</v>
      </c>
      <c r="F59" s="37">
        <f>IF(データ!$V$1=3,ROUND(集計B!F59,6)/1000000,IF(データ!$V$1=2,ROUND(集計B!F59,3)/1000,集計B!F59))</f>
        <v>0</v>
      </c>
      <c r="G59" s="37">
        <f>IF(データ!$V$1=3,ROUND(集計B!G59,6)/1000000,IF(データ!$V$1=2,ROUND(集計B!G59,3)/1000,集計B!G59))</f>
        <v>0</v>
      </c>
    </row>
    <row r="60" spans="1:7" x14ac:dyDescent="0.5">
      <c r="A60" s="42">
        <v>1057000</v>
      </c>
      <c r="B60" s="35" t="s">
        <v>208</v>
      </c>
      <c r="C60" s="37">
        <f>IF(データ!$V$1=3,ROUND(集計B!C60,6)/1000000,IF(データ!$V$1=2,ROUND(集計B!C60,3)/1000,集計B!C60))</f>
        <v>13799119.142999999</v>
      </c>
      <c r="D60" s="37">
        <f>IF(データ!$V$1=3,ROUND(集計B!D60,6)/1000000,IF(データ!$V$1=2,ROUND(集計B!D60,3)/1000,集計B!D60))</f>
        <v>10134650.346999999</v>
      </c>
      <c r="E60" s="37">
        <f>IF(データ!$V$1=3,ROUND(集計B!E60,6)/1000000,IF(データ!$V$1=2,ROUND(集計B!E60,3)/1000,集計B!E60))</f>
        <v>10321678.723999999</v>
      </c>
      <c r="F60" s="37">
        <f>IF(データ!$V$1=3,ROUND(集計B!F60,6)/1000000,IF(データ!$V$1=2,ROUND(集計B!F60,3)/1000,集計B!F60))</f>
        <v>187028.37700000001</v>
      </c>
      <c r="G60" s="37">
        <f>IF(データ!$V$1=3,ROUND(集計B!G60,6)/1000000,IF(データ!$V$1=2,ROUND(集計B!G60,3)/1000,集計B!G60))</f>
        <v>13986147.52</v>
      </c>
    </row>
    <row r="61" spans="1:7" x14ac:dyDescent="0.5">
      <c r="A61" s="42">
        <v>1058000</v>
      </c>
      <c r="B61" s="35" t="s">
        <v>209</v>
      </c>
      <c r="C61" s="37">
        <f>IF(データ!$V$1=3,ROUND(集計B!C61,6)/1000000,IF(データ!$V$1=2,ROUND(集計B!C61,3)/1000,集計B!C61))</f>
        <v>5956589.4929999998</v>
      </c>
      <c r="D61" s="37">
        <f>IF(データ!$V$1=3,ROUND(集計B!D61,6)/1000000,IF(データ!$V$1=2,ROUND(集計B!D61,3)/1000,集計B!D61))</f>
        <v>1199975.868</v>
      </c>
      <c r="E61" s="37">
        <f>IF(データ!$V$1=3,ROUND(集計B!E61,6)/1000000,IF(データ!$V$1=2,ROUND(集計B!E61,3)/1000,集計B!E61))</f>
        <v>1102286.05</v>
      </c>
      <c r="F61" s="37">
        <f>IF(データ!$V$1=3,ROUND(集計B!F61,6)/1000000,IF(データ!$V$1=2,ROUND(集計B!F61,3)/1000,集計B!F61))</f>
        <v>-97689.817999999999</v>
      </c>
      <c r="G61" s="37">
        <f>IF(データ!$V$1=3,ROUND(集計B!G61,6)/1000000,IF(データ!$V$1=2,ROUND(集計B!G61,3)/1000,集計B!G61))</f>
        <v>5858899.6749999998</v>
      </c>
    </row>
    <row r="62" spans="1:7" x14ac:dyDescent="0.5">
      <c r="A62" s="42">
        <v>1059000</v>
      </c>
      <c r="B62" s="35" t="s">
        <v>6</v>
      </c>
      <c r="C62" s="37">
        <f>IF(データ!$V$1=3,ROUND(集計B!C62,6)/1000000,IF(データ!$V$1=2,ROUND(集計B!C62,3)/1000,集計B!C62))</f>
        <v>5356881.6629999997</v>
      </c>
      <c r="D62" s="37">
        <f>IF(データ!$V$1=3,ROUND(集計B!D62,6)/1000000,IF(データ!$V$1=2,ROUND(集計B!D62,3)/1000,集計B!D62))</f>
        <v>625946.82999999996</v>
      </c>
      <c r="E62" s="37">
        <f>IF(データ!$V$1=3,ROUND(集計B!E62,6)/1000000,IF(データ!$V$1=2,ROUND(集計B!E62,3)/1000,集計B!E62))</f>
        <v>514891</v>
      </c>
      <c r="F62" s="37">
        <f>IF(データ!$V$1=3,ROUND(集計B!F62,6)/1000000,IF(データ!$V$1=2,ROUND(集計B!F62,3)/1000,集計B!F62))</f>
        <v>-111055.83</v>
      </c>
      <c r="G62" s="37">
        <f>IF(データ!$V$1=3,ROUND(集計B!G62,6)/1000000,IF(データ!$V$1=2,ROUND(集計B!G62,3)/1000,集計B!G62))</f>
        <v>5245825.8329999996</v>
      </c>
    </row>
    <row r="63" spans="1:7" x14ac:dyDescent="0.5">
      <c r="A63" s="42">
        <v>1060000</v>
      </c>
      <c r="B63" s="35" t="s">
        <v>8</v>
      </c>
      <c r="C63" s="37">
        <f>IF(データ!$V$1=3,ROUND(集計B!C63,6)/1000000,IF(データ!$V$1=2,ROUND(集計B!C63,3)/1000,集計B!C63))</f>
        <v>4526057.6629999997</v>
      </c>
      <c r="D63" s="37">
        <f>IF(データ!$V$1=3,ROUND(集計B!D63,6)/1000000,IF(データ!$V$1=2,ROUND(集計B!D63,3)/1000,集計B!D63))</f>
        <v>625946.82999999996</v>
      </c>
      <c r="E63" s="37">
        <f>IF(データ!$V$1=3,ROUND(集計B!E63,6)/1000000,IF(データ!$V$1=2,ROUND(集計B!E63,3)/1000,集計B!E63))</f>
        <v>505887</v>
      </c>
      <c r="F63" s="37">
        <f>IF(データ!$V$1=3,ROUND(集計B!F63,6)/1000000,IF(データ!$V$1=2,ROUND(集計B!F63,3)/1000,集計B!F63))</f>
        <v>-120059.83</v>
      </c>
      <c r="G63" s="37">
        <f>IF(データ!$V$1=3,ROUND(集計B!G63,6)/1000000,IF(データ!$V$1=2,ROUND(集計B!G63,3)/1000,集計B!G63))</f>
        <v>4405997.8329999996</v>
      </c>
    </row>
    <row r="64" spans="1:7" x14ac:dyDescent="0.5">
      <c r="A64" s="42">
        <v>1061000</v>
      </c>
      <c r="B64" s="35" t="s">
        <v>10</v>
      </c>
      <c r="C64" s="37">
        <f>IF(データ!$V$1=3,ROUND(集計B!C64,6)/1000000,IF(データ!$V$1=2,ROUND(集計B!C64,3)/1000,集計B!C64))</f>
        <v>0</v>
      </c>
      <c r="D64" s="37">
        <f>IF(データ!$V$1=3,ROUND(集計B!D64,6)/1000000,IF(データ!$V$1=2,ROUND(集計B!D64,3)/1000,集計B!D64))</f>
        <v>0</v>
      </c>
      <c r="E64" s="37">
        <f>IF(データ!$V$1=3,ROUND(集計B!E64,6)/1000000,IF(データ!$V$1=2,ROUND(集計B!E64,3)/1000,集計B!E64))</f>
        <v>0</v>
      </c>
      <c r="F64" s="37">
        <f>IF(データ!$V$1=3,ROUND(集計B!F64,6)/1000000,IF(データ!$V$1=2,ROUND(集計B!F64,3)/1000,集計B!F64))</f>
        <v>0</v>
      </c>
      <c r="G64" s="37">
        <f>IF(データ!$V$1=3,ROUND(集計B!G64,6)/1000000,IF(データ!$V$1=2,ROUND(集計B!G64,3)/1000,集計B!G64))</f>
        <v>0</v>
      </c>
    </row>
    <row r="65" spans="1:7" x14ac:dyDescent="0.5">
      <c r="A65" s="42">
        <v>1062000</v>
      </c>
      <c r="B65" s="35" t="s">
        <v>12</v>
      </c>
      <c r="C65" s="37">
        <f>IF(データ!$V$1=3,ROUND(集計B!C65,6)/1000000,IF(データ!$V$1=2,ROUND(集計B!C65,3)/1000,集計B!C65))</f>
        <v>830824</v>
      </c>
      <c r="D65" s="37">
        <f>IF(データ!$V$1=3,ROUND(集計B!D65,6)/1000000,IF(データ!$V$1=2,ROUND(集計B!D65,3)/1000,集計B!D65))</f>
        <v>0</v>
      </c>
      <c r="E65" s="37">
        <f>IF(データ!$V$1=3,ROUND(集計B!E65,6)/1000000,IF(データ!$V$1=2,ROUND(集計B!E65,3)/1000,集計B!E65))</f>
        <v>9004</v>
      </c>
      <c r="F65" s="37">
        <f>IF(データ!$V$1=3,ROUND(集計B!F65,6)/1000000,IF(データ!$V$1=2,ROUND(集計B!F65,3)/1000,集計B!F65))</f>
        <v>9004</v>
      </c>
      <c r="G65" s="37">
        <f>IF(データ!$V$1=3,ROUND(集計B!G65,6)/1000000,IF(データ!$V$1=2,ROUND(集計B!G65,3)/1000,集計B!G65))</f>
        <v>839828</v>
      </c>
    </row>
    <row r="66" spans="1:7" x14ac:dyDescent="0.5">
      <c r="A66" s="42">
        <v>1063000</v>
      </c>
      <c r="B66" s="35" t="s">
        <v>14</v>
      </c>
      <c r="C66" s="37">
        <f>IF(データ!$V$1=3,ROUND(集計B!C66,6)/1000000,IF(データ!$V$1=2,ROUND(集計B!C66,3)/1000,集計B!C66))</f>
        <v>0</v>
      </c>
      <c r="D66" s="37">
        <f>IF(データ!$V$1=3,ROUND(集計B!D66,6)/1000000,IF(データ!$V$1=2,ROUND(集計B!D66,3)/1000,集計B!D66))</f>
        <v>0</v>
      </c>
      <c r="E66" s="37">
        <f>IF(データ!$V$1=3,ROUND(集計B!E66,6)/1000000,IF(データ!$V$1=2,ROUND(集計B!E66,3)/1000,集計B!E66))</f>
        <v>0</v>
      </c>
      <c r="F66" s="37">
        <f>IF(データ!$V$1=3,ROUND(集計B!F66,6)/1000000,IF(データ!$V$1=2,ROUND(集計B!F66,3)/1000,集計B!F66))</f>
        <v>0</v>
      </c>
      <c r="G66" s="37">
        <f>IF(データ!$V$1=3,ROUND(集計B!G66,6)/1000000,IF(データ!$V$1=2,ROUND(集計B!G66,3)/1000,集計B!G66))</f>
        <v>0</v>
      </c>
    </row>
    <row r="67" spans="1:7" x14ac:dyDescent="0.5">
      <c r="A67" s="42">
        <v>1064000</v>
      </c>
      <c r="B67" s="35" t="s">
        <v>16</v>
      </c>
      <c r="C67" s="37">
        <f>IF(データ!$V$1=3,ROUND(集計B!C67,6)/1000000,IF(データ!$V$1=2,ROUND(集計B!C67,3)/1000,集計B!C67))</f>
        <v>0</v>
      </c>
      <c r="D67" s="37">
        <f>IF(データ!$V$1=3,ROUND(集計B!D67,6)/1000000,IF(データ!$V$1=2,ROUND(集計B!D67,3)/1000,集計B!D67))</f>
        <v>0</v>
      </c>
      <c r="E67" s="37">
        <f>IF(データ!$V$1=3,ROUND(集計B!E67,6)/1000000,IF(データ!$V$1=2,ROUND(集計B!E67,3)/1000,集計B!E67))</f>
        <v>0</v>
      </c>
      <c r="F67" s="37">
        <f>IF(データ!$V$1=3,ROUND(集計B!F67,6)/1000000,IF(データ!$V$1=2,ROUND(集計B!F67,3)/1000,集計B!F67))</f>
        <v>0</v>
      </c>
      <c r="G67" s="37">
        <f>IF(データ!$V$1=3,ROUND(集計B!G67,6)/1000000,IF(データ!$V$1=2,ROUND(集計B!G67,3)/1000,集計B!G67))</f>
        <v>0</v>
      </c>
    </row>
    <row r="68" spans="1:7" x14ac:dyDescent="0.5">
      <c r="A68" s="42">
        <v>1065000</v>
      </c>
      <c r="B68" s="35" t="s">
        <v>18</v>
      </c>
      <c r="C68" s="37">
        <f>IF(データ!$V$1=3,ROUND(集計B!C68,6)/1000000,IF(データ!$V$1=2,ROUND(集計B!C68,3)/1000,集計B!C68))</f>
        <v>599707.82999999996</v>
      </c>
      <c r="D68" s="37">
        <f>IF(データ!$V$1=3,ROUND(集計B!D68,6)/1000000,IF(データ!$V$1=2,ROUND(集計B!D68,3)/1000,集計B!D68))</f>
        <v>574029.03799999994</v>
      </c>
      <c r="E68" s="37">
        <f>IF(データ!$V$1=3,ROUND(集計B!E68,6)/1000000,IF(データ!$V$1=2,ROUND(集計B!E68,3)/1000,集計B!E68))</f>
        <v>587395.05000000005</v>
      </c>
      <c r="F68" s="37">
        <f>IF(データ!$V$1=3,ROUND(集計B!F68,6)/1000000,IF(データ!$V$1=2,ROUND(集計B!F68,3)/1000,集計B!F68))</f>
        <v>13366.012000000001</v>
      </c>
      <c r="G68" s="37">
        <f>IF(データ!$V$1=3,ROUND(集計B!G68,6)/1000000,IF(データ!$V$1=2,ROUND(集計B!G68,3)/1000,集計B!G68))</f>
        <v>613073.84199999995</v>
      </c>
    </row>
    <row r="69" spans="1:7" x14ac:dyDescent="0.5">
      <c r="A69" s="42">
        <v>1066000</v>
      </c>
      <c r="B69" s="35" t="s">
        <v>20</v>
      </c>
      <c r="C69" s="37">
        <f>IF(データ!$V$1=3,ROUND(集計B!C69,6)/1000000,IF(データ!$V$1=2,ROUND(集計B!C69,3)/1000,集計B!C69))</f>
        <v>526947.69400000002</v>
      </c>
      <c r="D69" s="37">
        <f>IF(データ!$V$1=3,ROUND(集計B!D69,6)/1000000,IF(データ!$V$1=2,ROUND(集計B!D69,3)/1000,集計B!D69))</f>
        <v>517788.83399999997</v>
      </c>
      <c r="E69" s="37">
        <f>IF(データ!$V$1=3,ROUND(集計B!E69,6)/1000000,IF(データ!$V$1=2,ROUND(集計B!E69,3)/1000,集計B!E69))</f>
        <v>526251.82999999996</v>
      </c>
      <c r="F69" s="37">
        <f>IF(データ!$V$1=3,ROUND(集計B!F69,6)/1000000,IF(データ!$V$1=2,ROUND(集計B!F69,3)/1000,集計B!F69))</f>
        <v>8462.9959999999992</v>
      </c>
      <c r="G69" s="37">
        <f>IF(データ!$V$1=3,ROUND(集計B!G69,6)/1000000,IF(データ!$V$1=2,ROUND(集計B!G69,3)/1000,集計B!G69))</f>
        <v>535410.68999999994</v>
      </c>
    </row>
    <row r="70" spans="1:7" x14ac:dyDescent="0.5">
      <c r="A70" s="42">
        <v>1067000</v>
      </c>
      <c r="B70" s="35" t="s">
        <v>22</v>
      </c>
      <c r="C70" s="37">
        <f>IF(データ!$V$1=3,ROUND(集計B!C70,6)/1000000,IF(データ!$V$1=2,ROUND(集計B!C70,3)/1000,集計B!C70))</f>
        <v>0</v>
      </c>
      <c r="D70" s="37">
        <f>IF(データ!$V$1=3,ROUND(集計B!D70,6)/1000000,IF(データ!$V$1=2,ROUND(集計B!D70,3)/1000,集計B!D70))</f>
        <v>0</v>
      </c>
      <c r="E70" s="37">
        <f>IF(データ!$V$1=3,ROUND(集計B!E70,6)/1000000,IF(データ!$V$1=2,ROUND(集計B!E70,3)/1000,集計B!E70))</f>
        <v>0</v>
      </c>
      <c r="F70" s="37">
        <f>IF(データ!$V$1=3,ROUND(集計B!F70,6)/1000000,IF(データ!$V$1=2,ROUND(集計B!F70,3)/1000,集計B!F70))</f>
        <v>0</v>
      </c>
      <c r="G70" s="37">
        <f>IF(データ!$V$1=3,ROUND(集計B!G70,6)/1000000,IF(データ!$V$1=2,ROUND(集計B!G70,3)/1000,集計B!G70))</f>
        <v>0</v>
      </c>
    </row>
    <row r="71" spans="1:7" x14ac:dyDescent="0.5">
      <c r="A71" s="42">
        <v>1068000</v>
      </c>
      <c r="B71" s="35" t="s">
        <v>24</v>
      </c>
      <c r="C71" s="37">
        <f>IF(データ!$V$1=3,ROUND(集計B!C71,6)/1000000,IF(データ!$V$1=2,ROUND(集計B!C71,3)/1000,集計B!C71))</f>
        <v>0</v>
      </c>
      <c r="D71" s="37">
        <f>IF(データ!$V$1=3,ROUND(集計B!D71,6)/1000000,IF(データ!$V$1=2,ROUND(集計B!D71,3)/1000,集計B!D71))</f>
        <v>0</v>
      </c>
      <c r="E71" s="37">
        <f>IF(データ!$V$1=3,ROUND(集計B!E71,6)/1000000,IF(データ!$V$1=2,ROUND(集計B!E71,3)/1000,集計B!E71))</f>
        <v>0</v>
      </c>
      <c r="F71" s="37">
        <f>IF(データ!$V$1=3,ROUND(集計B!F71,6)/1000000,IF(データ!$V$1=2,ROUND(集計B!F71,3)/1000,集計B!F71))</f>
        <v>0</v>
      </c>
      <c r="G71" s="37">
        <f>IF(データ!$V$1=3,ROUND(集計B!G71,6)/1000000,IF(データ!$V$1=2,ROUND(集計B!G71,3)/1000,集計B!G71))</f>
        <v>0</v>
      </c>
    </row>
    <row r="72" spans="1:7" x14ac:dyDescent="0.5">
      <c r="A72" s="42">
        <v>1069000</v>
      </c>
      <c r="B72" s="35" t="s">
        <v>26</v>
      </c>
      <c r="C72" s="37">
        <f>IF(データ!$V$1=3,ROUND(集計B!C72,6)/1000000,IF(データ!$V$1=2,ROUND(集計B!C72,3)/1000,集計B!C72))</f>
        <v>0</v>
      </c>
      <c r="D72" s="37">
        <f>IF(データ!$V$1=3,ROUND(集計B!D72,6)/1000000,IF(データ!$V$1=2,ROUND(集計B!D72,3)/1000,集計B!D72))</f>
        <v>0</v>
      </c>
      <c r="E72" s="37">
        <f>IF(データ!$V$1=3,ROUND(集計B!E72,6)/1000000,IF(データ!$V$1=2,ROUND(集計B!E72,3)/1000,集計B!E72))</f>
        <v>0</v>
      </c>
      <c r="F72" s="37">
        <f>IF(データ!$V$1=3,ROUND(集計B!F72,6)/1000000,IF(データ!$V$1=2,ROUND(集計B!F72,3)/1000,集計B!F72))</f>
        <v>0</v>
      </c>
      <c r="G72" s="37">
        <f>IF(データ!$V$1=3,ROUND(集計B!G72,6)/1000000,IF(データ!$V$1=2,ROUND(集計B!G72,3)/1000,集計B!G72))</f>
        <v>0</v>
      </c>
    </row>
    <row r="73" spans="1:7" x14ac:dyDescent="0.5">
      <c r="A73" s="42">
        <v>1070000</v>
      </c>
      <c r="B73" s="35" t="s">
        <v>28</v>
      </c>
      <c r="C73" s="37">
        <f>IF(データ!$V$1=3,ROUND(集計B!C73,6)/1000000,IF(データ!$V$1=2,ROUND(集計B!C73,3)/1000,集計B!C73))</f>
        <v>0</v>
      </c>
      <c r="D73" s="37">
        <f>IF(データ!$V$1=3,ROUND(集計B!D73,6)/1000000,IF(データ!$V$1=2,ROUND(集計B!D73,3)/1000,集計B!D73))</f>
        <v>0</v>
      </c>
      <c r="E73" s="37">
        <f>IF(データ!$V$1=3,ROUND(集計B!E73,6)/1000000,IF(データ!$V$1=2,ROUND(集計B!E73,3)/1000,集計B!E73))</f>
        <v>0</v>
      </c>
      <c r="F73" s="37">
        <f>IF(データ!$V$1=3,ROUND(集計B!F73,6)/1000000,IF(データ!$V$1=2,ROUND(集計B!F73,3)/1000,集計B!F73))</f>
        <v>0</v>
      </c>
      <c r="G73" s="37">
        <f>IF(データ!$V$1=3,ROUND(集計B!G73,6)/1000000,IF(データ!$V$1=2,ROUND(集計B!G73,3)/1000,集計B!G73))</f>
        <v>0</v>
      </c>
    </row>
    <row r="74" spans="1:7" x14ac:dyDescent="0.5">
      <c r="A74" s="42">
        <v>1071000</v>
      </c>
      <c r="B74" s="35" t="s">
        <v>30</v>
      </c>
      <c r="C74" s="37">
        <f>IF(データ!$V$1=3,ROUND(集計B!C74,6)/1000000,IF(データ!$V$1=2,ROUND(集計B!C74,3)/1000,集計B!C74))</f>
        <v>56180.955999999998</v>
      </c>
      <c r="D74" s="37">
        <f>IF(データ!$V$1=3,ROUND(集計B!D74,6)/1000000,IF(データ!$V$1=2,ROUND(集計B!D74,3)/1000,集計B!D74))</f>
        <v>56180.955999999998</v>
      </c>
      <c r="E74" s="37">
        <f>IF(データ!$V$1=3,ROUND(集計B!E74,6)/1000000,IF(データ!$V$1=2,ROUND(集計B!E74,3)/1000,集計B!E74))</f>
        <v>61143.22</v>
      </c>
      <c r="F74" s="37">
        <f>IF(データ!$V$1=3,ROUND(集計B!F74,6)/1000000,IF(データ!$V$1=2,ROUND(集計B!F74,3)/1000,集計B!F74))</f>
        <v>4962.2640000000001</v>
      </c>
      <c r="G74" s="37">
        <f>IF(データ!$V$1=3,ROUND(集計B!G74,6)/1000000,IF(データ!$V$1=2,ROUND(集計B!G74,3)/1000,集計B!G74))</f>
        <v>61143.22</v>
      </c>
    </row>
    <row r="75" spans="1:7" x14ac:dyDescent="0.5">
      <c r="A75" s="42">
        <v>1072000</v>
      </c>
      <c r="B75" s="35" t="s">
        <v>32</v>
      </c>
      <c r="C75" s="37">
        <f>IF(データ!$V$1=3,ROUND(集計B!C75,6)/1000000,IF(データ!$V$1=2,ROUND(集計B!C75,3)/1000,集計B!C75))</f>
        <v>16579.18</v>
      </c>
      <c r="D75" s="37">
        <f>IF(データ!$V$1=3,ROUND(集計B!D75,6)/1000000,IF(データ!$V$1=2,ROUND(集計B!D75,3)/1000,集計B!D75))</f>
        <v>59.247999999999998</v>
      </c>
      <c r="E75" s="37">
        <f>IF(データ!$V$1=3,ROUND(集計B!E75,6)/1000000,IF(データ!$V$1=2,ROUND(集計B!E75,3)/1000,集計B!E75))</f>
        <v>0</v>
      </c>
      <c r="F75" s="37">
        <f>IF(データ!$V$1=3,ROUND(集計B!F75,6)/1000000,IF(データ!$V$1=2,ROUND(集計B!F75,3)/1000,集計B!F75))</f>
        <v>-59.247999999999998</v>
      </c>
      <c r="G75" s="37">
        <f>IF(データ!$V$1=3,ROUND(集計B!G75,6)/1000000,IF(データ!$V$1=2,ROUND(集計B!G75,3)/1000,集計B!G75))</f>
        <v>16519.932000000001</v>
      </c>
    </row>
    <row r="76" spans="1:7" x14ac:dyDescent="0.5">
      <c r="A76" s="42">
        <v>1073000</v>
      </c>
      <c r="B76" s="35" t="s">
        <v>210</v>
      </c>
      <c r="C76" s="37">
        <f>IF(データ!$V$1=3,ROUND(集計B!C76,6)/1000000,IF(データ!$V$1=2,ROUND(集計B!C76,3)/1000,集計B!C76))</f>
        <v>0</v>
      </c>
      <c r="D76" s="37">
        <f>IF(データ!$V$1=3,ROUND(集計B!D76,6)/1000000,IF(データ!$V$1=2,ROUND(集計B!D76,3)/1000,集計B!D76))</f>
        <v>0</v>
      </c>
      <c r="E76" s="37">
        <f>IF(データ!$V$1=3,ROUND(集計B!E76,6)/1000000,IF(データ!$V$1=2,ROUND(集計B!E76,3)/1000,集計B!E76))</f>
        <v>0</v>
      </c>
      <c r="F76" s="37">
        <f>IF(データ!$V$1=3,ROUND(集計B!F76,6)/1000000,IF(データ!$V$1=2,ROUND(集計B!F76,3)/1000,集計B!F76))</f>
        <v>0</v>
      </c>
      <c r="G76" s="37">
        <f>IF(データ!$V$1=3,ROUND(集計B!G76,6)/1000000,IF(データ!$V$1=2,ROUND(集計B!G76,3)/1000,集計B!G76))</f>
        <v>0</v>
      </c>
    </row>
    <row r="77" spans="1:7" x14ac:dyDescent="0.5">
      <c r="A77" s="42">
        <v>1074000</v>
      </c>
      <c r="B77" s="35" t="s">
        <v>211</v>
      </c>
      <c r="C77" s="37">
        <f>IF(データ!$V$1=3,ROUND(集計B!C77,6)/1000000,IF(データ!$V$1=2,ROUND(集計B!C77,3)/1000,集計B!C77))</f>
        <v>7842529.6500000004</v>
      </c>
      <c r="D77" s="37">
        <f>IF(データ!$V$1=3,ROUND(集計B!D77,6)/1000000,IF(データ!$V$1=2,ROUND(集計B!D77,3)/1000,集計B!D77))</f>
        <v>8934674.4790000003</v>
      </c>
      <c r="E77" s="37">
        <f>IF(データ!$V$1=3,ROUND(集計B!E77,6)/1000000,IF(データ!$V$1=2,ROUND(集計B!E77,3)/1000,集計B!E77))</f>
        <v>9219392.6740000006</v>
      </c>
      <c r="F77" s="37">
        <f>IF(データ!$V$1=3,ROUND(集計B!F77,6)/1000000,IF(データ!$V$1=2,ROUND(集計B!F77,3)/1000,集計B!F77))</f>
        <v>284718.19500000001</v>
      </c>
      <c r="G77" s="37">
        <f>IF(データ!$V$1=3,ROUND(集計B!G77,6)/1000000,IF(データ!$V$1=2,ROUND(集計B!G77,3)/1000,集計B!G77))</f>
        <v>8127247.8449999997</v>
      </c>
    </row>
    <row r="78" spans="1:7" x14ac:dyDescent="0.5">
      <c r="A78" s="42">
        <v>1075000</v>
      </c>
      <c r="B78" s="35" t="s">
        <v>40</v>
      </c>
      <c r="C78" s="37">
        <f>IF(データ!$V$1=3,ROUND(集計B!C78,6)/1000000,IF(データ!$V$1=2,ROUND(集計B!C78,3)/1000,集計B!C78))</f>
        <v>13467163.441</v>
      </c>
      <c r="D78" s="37">
        <f>IF(データ!$V$1=3,ROUND(集計B!D78,6)/1000000,IF(データ!$V$1=2,ROUND(集計B!D78,3)/1000,集計B!D78))</f>
        <v>652206.86399999994</v>
      </c>
      <c r="E78" s="37">
        <f>IF(データ!$V$1=3,ROUND(集計B!E78,6)/1000000,IF(データ!$V$1=2,ROUND(集計B!E78,3)/1000,集計B!E78))</f>
        <v>740118.46900000004</v>
      </c>
      <c r="F78" s="37">
        <f>IF(データ!$V$1=3,ROUND(集計B!F78,6)/1000000,IF(データ!$V$1=2,ROUND(集計B!F78,3)/1000,集計B!F78))</f>
        <v>87911.604999999996</v>
      </c>
      <c r="G78" s="37">
        <f>IF(データ!$V$1=3,ROUND(集計B!G78,6)/1000000,IF(データ!$V$1=2,ROUND(集計B!G78,3)/1000,集計B!G78))</f>
        <v>13555075.046</v>
      </c>
    </row>
    <row r="79" spans="1:7" x14ac:dyDescent="0.5">
      <c r="A79" s="42">
        <v>1076000</v>
      </c>
      <c r="B79" s="35" t="s">
        <v>42</v>
      </c>
      <c r="C79" s="37">
        <f>IF(データ!$V$1=3,ROUND(集計B!C79,6)/1000000,IF(データ!$V$1=2,ROUND(集計B!C79,3)/1000,集計B!C79))</f>
        <v>-5624633.7910000002</v>
      </c>
      <c r="D79" s="37">
        <f>IF(データ!$V$1=3,ROUND(集計B!D79,6)/1000000,IF(データ!$V$1=2,ROUND(集計B!D79,3)/1000,集計B!D79))</f>
        <v>8282467.6150000002</v>
      </c>
      <c r="E79" s="37">
        <f>IF(データ!$V$1=3,ROUND(集計B!E79,6)/1000000,IF(データ!$V$1=2,ROUND(集計B!E79,3)/1000,集計B!E79))</f>
        <v>8479274.2050000001</v>
      </c>
      <c r="F79" s="37">
        <f>IF(データ!$V$1=3,ROUND(集計B!F79,6)/1000000,IF(データ!$V$1=2,ROUND(集計B!F79,3)/1000,集計B!F79))</f>
        <v>196806.59</v>
      </c>
      <c r="G79" s="37">
        <f>IF(データ!$V$1=3,ROUND(集計B!G79,6)/1000000,IF(データ!$V$1=2,ROUND(集計B!G79,3)/1000,集計B!G79))</f>
        <v>-5427827.2010000004</v>
      </c>
    </row>
    <row r="80" spans="1:7" x14ac:dyDescent="0.5">
      <c r="A80" s="42">
        <v>1076500</v>
      </c>
      <c r="B80" s="35" t="s">
        <v>212</v>
      </c>
      <c r="C80" s="37">
        <f>IF(データ!$V$1=3,ROUND(集計B!C80,6)/1000000,IF(データ!$V$1=2,ROUND(集計B!C80,3)/1000,集計B!C80))</f>
        <v>0</v>
      </c>
      <c r="D80" s="37">
        <f>IF(データ!$V$1=3,ROUND(集計B!D80,6)/1000000,IF(データ!$V$1=2,ROUND(集計B!D80,3)/1000,集計B!D80))</f>
        <v>0</v>
      </c>
      <c r="E80" s="37">
        <f>IF(データ!$V$1=3,ROUND(集計B!E80,6)/1000000,IF(データ!$V$1=2,ROUND(集計B!E80,3)/1000,集計B!E80))</f>
        <v>0</v>
      </c>
      <c r="F80" s="37">
        <f>IF(データ!$V$1=3,ROUND(集計B!F80,6)/1000000,IF(データ!$V$1=2,ROUND(集計B!F80,3)/1000,集計B!F80))</f>
        <v>0</v>
      </c>
      <c r="G80" s="37">
        <f>IF(データ!$V$1=3,ROUND(集計B!G80,6)/1000000,IF(データ!$V$1=2,ROUND(集計B!G80,3)/1000,集計B!G80))</f>
        <v>0</v>
      </c>
    </row>
    <row r="81" spans="1:7" x14ac:dyDescent="0.5">
      <c r="A81" s="42">
        <v>2001000</v>
      </c>
      <c r="B81" s="35" t="s">
        <v>98</v>
      </c>
      <c r="C81" s="37">
        <f>IF(データ!$V$1=3,ROUND(集計B!C81,6)/1000000,IF(データ!$V$1=2,ROUND(集計B!C81,3)/1000,集計B!C81))</f>
        <v>0</v>
      </c>
      <c r="D81" s="37">
        <f>IF(データ!$V$1=3,ROUND(集計B!D81,6)/1000000,IF(データ!$V$1=2,ROUND(集計B!D81,3)/1000,集計B!D81))</f>
        <v>6933188.3260000004</v>
      </c>
      <c r="E81" s="37">
        <f>IF(データ!$V$1=3,ROUND(集計B!E81,6)/1000000,IF(データ!$V$1=2,ROUND(集計B!E81,3)/1000,集計B!E81))</f>
        <v>1057930.8859999999</v>
      </c>
      <c r="F81" s="37">
        <f>IF(データ!$V$1=3,ROUND(集計B!F81,6)/1000000,IF(データ!$V$1=2,ROUND(集計B!F81,3)/1000,集計B!F81))</f>
        <v>5875257.4400000004</v>
      </c>
      <c r="G81" s="37">
        <f>IF(データ!$V$1=3,ROUND(集計B!G81,6)/1000000,IF(データ!$V$1=2,ROUND(集計B!G81,3)/1000,集計B!G81))</f>
        <v>5875257.4400000004</v>
      </c>
    </row>
    <row r="82" spans="1:7" x14ac:dyDescent="0.5">
      <c r="A82" s="42">
        <v>2002000</v>
      </c>
      <c r="B82" s="35" t="s">
        <v>75</v>
      </c>
      <c r="C82" s="37">
        <f>IF(データ!$V$1=3,ROUND(集計B!C82,6)/1000000,IF(データ!$V$1=2,ROUND(集計B!C82,3)/1000,集計B!C82))</f>
        <v>0</v>
      </c>
      <c r="D82" s="37">
        <f>IF(データ!$V$1=3,ROUND(集計B!D82,6)/1000000,IF(データ!$V$1=2,ROUND(集計B!D82,3)/1000,集計B!D82))</f>
        <v>6926836.3609999996</v>
      </c>
      <c r="E82" s="37">
        <f>IF(データ!$V$1=3,ROUND(集計B!E82,6)/1000000,IF(データ!$V$1=2,ROUND(集計B!E82,3)/1000,集計B!E82))</f>
        <v>681793.31400000001</v>
      </c>
      <c r="F82" s="37">
        <f>IF(データ!$V$1=3,ROUND(集計B!F82,6)/1000000,IF(データ!$V$1=2,ROUND(集計B!F82,3)/1000,集計B!F82))</f>
        <v>6245043.0470000003</v>
      </c>
      <c r="G82" s="37">
        <f>IF(データ!$V$1=3,ROUND(集計B!G82,6)/1000000,IF(データ!$V$1=2,ROUND(集計B!G82,3)/1000,集計B!G82))</f>
        <v>6245043.0470000003</v>
      </c>
    </row>
    <row r="83" spans="1:7" x14ac:dyDescent="0.5">
      <c r="A83" s="42">
        <v>2003000</v>
      </c>
      <c r="B83" s="35" t="s">
        <v>76</v>
      </c>
      <c r="C83" s="37">
        <f>IF(データ!$V$1=3,ROUND(集計B!C83,6)/1000000,IF(データ!$V$1=2,ROUND(集計B!C83,3)/1000,集計B!C83))</f>
        <v>0</v>
      </c>
      <c r="D83" s="37">
        <f>IF(データ!$V$1=3,ROUND(集計B!D83,6)/1000000,IF(データ!$V$1=2,ROUND(集計B!D83,3)/1000,集計B!D83))</f>
        <v>4076895.3149999999</v>
      </c>
      <c r="E83" s="37">
        <f>IF(データ!$V$1=3,ROUND(集計B!E83,6)/1000000,IF(データ!$V$1=2,ROUND(集計B!E83,3)/1000,集計B!E83))</f>
        <v>677817.91399999999</v>
      </c>
      <c r="F83" s="37">
        <f>IF(データ!$V$1=3,ROUND(集計B!F83,6)/1000000,IF(データ!$V$1=2,ROUND(集計B!F83,3)/1000,集計B!F83))</f>
        <v>3399077.4010000001</v>
      </c>
      <c r="G83" s="37">
        <f>IF(データ!$V$1=3,ROUND(集計B!G83,6)/1000000,IF(データ!$V$1=2,ROUND(集計B!G83,3)/1000,集計B!G83))</f>
        <v>3399077.4010000001</v>
      </c>
    </row>
    <row r="84" spans="1:7" x14ac:dyDescent="0.5">
      <c r="A84" s="42">
        <v>2004000</v>
      </c>
      <c r="B84" s="35" t="s">
        <v>77</v>
      </c>
      <c r="C84" s="37">
        <f>IF(データ!$V$1=3,ROUND(集計B!C84,6)/1000000,IF(データ!$V$1=2,ROUND(集計B!C84,3)/1000,集計B!C84))</f>
        <v>0</v>
      </c>
      <c r="D84" s="37">
        <f>IF(データ!$V$1=3,ROUND(集計B!D84,6)/1000000,IF(データ!$V$1=2,ROUND(集計B!D84,3)/1000,集計B!D84))</f>
        <v>1022086.287</v>
      </c>
      <c r="E84" s="37">
        <f>IF(データ!$V$1=3,ROUND(集計B!E84,6)/1000000,IF(データ!$V$1=2,ROUND(集計B!E84,3)/1000,集計B!E84))</f>
        <v>56180.955999999998</v>
      </c>
      <c r="F84" s="37">
        <f>IF(データ!$V$1=3,ROUND(集計B!F84,6)/1000000,IF(データ!$V$1=2,ROUND(集計B!F84,3)/1000,集計B!F84))</f>
        <v>965905.33100000001</v>
      </c>
      <c r="G84" s="37">
        <f>IF(データ!$V$1=3,ROUND(集計B!G84,6)/1000000,IF(データ!$V$1=2,ROUND(集計B!G84,3)/1000,集計B!G84))</f>
        <v>965905.33100000001</v>
      </c>
    </row>
    <row r="85" spans="1:7" x14ac:dyDescent="0.5">
      <c r="A85" s="42">
        <v>2005000</v>
      </c>
      <c r="B85" s="35" t="s">
        <v>213</v>
      </c>
      <c r="C85" s="37">
        <f>IF(データ!$V$1=3,ROUND(集計B!C85,6)/1000000,IF(データ!$V$1=2,ROUND(集計B!C85,3)/1000,集計B!C85))</f>
        <v>0</v>
      </c>
      <c r="D85" s="37">
        <f>IF(データ!$V$1=3,ROUND(集計B!D85,6)/1000000,IF(データ!$V$1=2,ROUND(集計B!D85,3)/1000,集計B!D85))</f>
        <v>790417.06299999997</v>
      </c>
      <c r="E85" s="37">
        <f>IF(データ!$V$1=3,ROUND(集計B!E85,6)/1000000,IF(データ!$V$1=2,ROUND(集計B!E85,3)/1000,集計B!E85))</f>
        <v>56180.955999999998</v>
      </c>
      <c r="F85" s="37">
        <f>IF(データ!$V$1=3,ROUND(集計B!F85,6)/1000000,IF(データ!$V$1=2,ROUND(集計B!F85,3)/1000,集計B!F85))</f>
        <v>734236.10699999996</v>
      </c>
      <c r="G85" s="37">
        <f>IF(データ!$V$1=3,ROUND(集計B!G85,6)/1000000,IF(データ!$V$1=2,ROUND(集計B!G85,3)/1000,集計B!G85))</f>
        <v>734236.10699999996</v>
      </c>
    </row>
    <row r="86" spans="1:7" x14ac:dyDescent="0.5">
      <c r="A86" s="42">
        <v>2006000</v>
      </c>
      <c r="B86" s="35" t="s">
        <v>78</v>
      </c>
      <c r="C86" s="37">
        <f>IF(データ!$V$1=3,ROUND(集計B!C86,6)/1000000,IF(データ!$V$1=2,ROUND(集計B!C86,3)/1000,集計B!C86))</f>
        <v>0</v>
      </c>
      <c r="D86" s="37">
        <f>IF(データ!$V$1=3,ROUND(集計B!D86,6)/1000000,IF(データ!$V$1=2,ROUND(集計B!D86,3)/1000,集計B!D86))</f>
        <v>61143.22</v>
      </c>
      <c r="E86" s="37">
        <f>IF(データ!$V$1=3,ROUND(集計B!E86,6)/1000000,IF(データ!$V$1=2,ROUND(集計B!E86,3)/1000,集計B!E86))</f>
        <v>0</v>
      </c>
      <c r="F86" s="37">
        <f>IF(データ!$V$1=3,ROUND(集計B!F86,6)/1000000,IF(データ!$V$1=2,ROUND(集計B!F86,3)/1000,集計B!F86))</f>
        <v>61143.22</v>
      </c>
      <c r="G86" s="37">
        <f>IF(データ!$V$1=3,ROUND(集計B!G86,6)/1000000,IF(データ!$V$1=2,ROUND(集計B!G86,3)/1000,集計B!G86))</f>
        <v>61143.22</v>
      </c>
    </row>
    <row r="87" spans="1:7" x14ac:dyDescent="0.5">
      <c r="A87" s="42">
        <v>2007000</v>
      </c>
      <c r="B87" s="35" t="s">
        <v>79</v>
      </c>
      <c r="C87" s="37">
        <f>IF(データ!$V$1=3,ROUND(集計B!C87,6)/1000000,IF(データ!$V$1=2,ROUND(集計B!C87,3)/1000,集計B!C87))</f>
        <v>0</v>
      </c>
      <c r="D87" s="37">
        <f>IF(データ!$V$1=3,ROUND(集計B!D87,6)/1000000,IF(データ!$V$1=2,ROUND(集計B!D87,3)/1000,集計B!D87))</f>
        <v>9004</v>
      </c>
      <c r="E87" s="37">
        <f>IF(データ!$V$1=3,ROUND(集計B!E87,6)/1000000,IF(データ!$V$1=2,ROUND(集計B!E87,3)/1000,集計B!E87))</f>
        <v>0</v>
      </c>
      <c r="F87" s="37">
        <f>IF(データ!$V$1=3,ROUND(集計B!F87,6)/1000000,IF(データ!$V$1=2,ROUND(集計B!F87,3)/1000,集計B!F87))</f>
        <v>9004</v>
      </c>
      <c r="G87" s="37">
        <f>IF(データ!$V$1=3,ROUND(集計B!G87,6)/1000000,IF(データ!$V$1=2,ROUND(集計B!G87,3)/1000,集計B!G87))</f>
        <v>9004</v>
      </c>
    </row>
    <row r="88" spans="1:7" x14ac:dyDescent="0.5">
      <c r="A88" s="42">
        <v>2008000</v>
      </c>
      <c r="B88" s="35" t="s">
        <v>80</v>
      </c>
      <c r="C88" s="37">
        <f>IF(データ!$V$1=3,ROUND(集計B!C88,6)/1000000,IF(データ!$V$1=2,ROUND(集計B!C88,3)/1000,集計B!C88))</f>
        <v>0</v>
      </c>
      <c r="D88" s="37">
        <f>IF(データ!$V$1=3,ROUND(集計B!D88,6)/1000000,IF(データ!$V$1=2,ROUND(集計B!D88,3)/1000,集計B!D88))</f>
        <v>161522.00399999999</v>
      </c>
      <c r="E88" s="37">
        <f>IF(データ!$V$1=3,ROUND(集計B!E88,6)/1000000,IF(データ!$V$1=2,ROUND(集計B!E88,3)/1000,集計B!E88))</f>
        <v>0</v>
      </c>
      <c r="F88" s="37">
        <f>IF(データ!$V$1=3,ROUND(集計B!F88,6)/1000000,IF(データ!$V$1=2,ROUND(集計B!F88,3)/1000,集計B!F88))</f>
        <v>161522.00399999999</v>
      </c>
      <c r="G88" s="37">
        <f>IF(データ!$V$1=3,ROUND(集計B!G88,6)/1000000,IF(データ!$V$1=2,ROUND(集計B!G88,3)/1000,集計B!G88))</f>
        <v>161522.00399999999</v>
      </c>
    </row>
    <row r="89" spans="1:7" x14ac:dyDescent="0.5">
      <c r="A89" s="42">
        <v>2009000</v>
      </c>
      <c r="B89" s="35" t="s">
        <v>81</v>
      </c>
      <c r="C89" s="37">
        <f>IF(データ!$V$1=3,ROUND(集計B!C89,6)/1000000,IF(データ!$V$1=2,ROUND(集計B!C89,3)/1000,集計B!C89))</f>
        <v>0</v>
      </c>
      <c r="D89" s="37">
        <f>IF(データ!$V$1=3,ROUND(集計B!D89,6)/1000000,IF(データ!$V$1=2,ROUND(集計B!D89,3)/1000,集計B!D89))</f>
        <v>2844293.932</v>
      </c>
      <c r="E89" s="37">
        <f>IF(データ!$V$1=3,ROUND(集計B!E89,6)/1000000,IF(データ!$V$1=2,ROUND(集計B!E89,3)/1000,集計B!E89))</f>
        <v>608305.1</v>
      </c>
      <c r="F89" s="37">
        <f>IF(データ!$V$1=3,ROUND(集計B!F89,6)/1000000,IF(データ!$V$1=2,ROUND(集計B!F89,3)/1000,集計B!F89))</f>
        <v>2235988.8319999999</v>
      </c>
      <c r="G89" s="37">
        <f>IF(データ!$V$1=3,ROUND(集計B!G89,6)/1000000,IF(データ!$V$1=2,ROUND(集計B!G89,3)/1000,集計B!G89))</f>
        <v>2235988.8319999999</v>
      </c>
    </row>
    <row r="90" spans="1:7" x14ac:dyDescent="0.5">
      <c r="A90" s="42">
        <v>2010000</v>
      </c>
      <c r="B90" s="35" t="s">
        <v>82</v>
      </c>
      <c r="C90" s="37">
        <f>IF(データ!$V$1=3,ROUND(集計B!C90,6)/1000000,IF(データ!$V$1=2,ROUND(集計B!C90,3)/1000,集計B!C90))</f>
        <v>0</v>
      </c>
      <c r="D90" s="37">
        <f>IF(データ!$V$1=3,ROUND(集計B!D90,6)/1000000,IF(データ!$V$1=2,ROUND(集計B!D90,3)/1000,集計B!D90))</f>
        <v>1575234.7169999999</v>
      </c>
      <c r="E90" s="37">
        <f>IF(データ!$V$1=3,ROUND(集計B!E90,6)/1000000,IF(データ!$V$1=2,ROUND(集計B!E90,3)/1000,集計B!E90))</f>
        <v>102515.8</v>
      </c>
      <c r="F90" s="37">
        <f>IF(データ!$V$1=3,ROUND(集計B!F90,6)/1000000,IF(データ!$V$1=2,ROUND(集計B!F90,3)/1000,集計B!F90))</f>
        <v>1472718.9169999999</v>
      </c>
      <c r="G90" s="37">
        <f>IF(データ!$V$1=3,ROUND(集計B!G90,6)/1000000,IF(データ!$V$1=2,ROUND(集計B!G90,3)/1000,集計B!G90))</f>
        <v>1472718.9169999999</v>
      </c>
    </row>
    <row r="91" spans="1:7" x14ac:dyDescent="0.5">
      <c r="A91" s="42">
        <v>2011000</v>
      </c>
      <c r="B91" s="35" t="s">
        <v>83</v>
      </c>
      <c r="C91" s="37">
        <f>IF(データ!$V$1=3,ROUND(集計B!C91,6)/1000000,IF(データ!$V$1=2,ROUND(集計B!C91,3)/1000,集計B!C91))</f>
        <v>0</v>
      </c>
      <c r="D91" s="37">
        <f>IF(データ!$V$1=3,ROUND(集計B!D91,6)/1000000,IF(データ!$V$1=2,ROUND(集計B!D91,3)/1000,集計B!D91))</f>
        <v>686196.946</v>
      </c>
      <c r="E91" s="37">
        <f>IF(データ!$V$1=3,ROUND(集計B!E91,6)/1000000,IF(データ!$V$1=2,ROUND(集計B!E91,3)/1000,集計B!E91))</f>
        <v>505789.3</v>
      </c>
      <c r="F91" s="37">
        <f>IF(データ!$V$1=3,ROUND(集計B!F91,6)/1000000,IF(データ!$V$1=2,ROUND(集計B!F91,3)/1000,集計B!F91))</f>
        <v>180407.64600000001</v>
      </c>
      <c r="G91" s="37">
        <f>IF(データ!$V$1=3,ROUND(集計B!G91,6)/1000000,IF(データ!$V$1=2,ROUND(集計B!G91,3)/1000,集計B!G91))</f>
        <v>180407.64600000001</v>
      </c>
    </row>
    <row r="92" spans="1:7" x14ac:dyDescent="0.5">
      <c r="A92" s="42">
        <v>2012000</v>
      </c>
      <c r="B92" s="35" t="s">
        <v>84</v>
      </c>
      <c r="C92" s="37">
        <f>IF(データ!$V$1=3,ROUND(集計B!C92,6)/1000000,IF(データ!$V$1=2,ROUND(集計B!C92,3)/1000,集計B!C92))</f>
        <v>0</v>
      </c>
      <c r="D92" s="37">
        <f>IF(データ!$V$1=3,ROUND(集計B!D92,6)/1000000,IF(データ!$V$1=2,ROUND(集計B!D92,3)/1000,集計B!D92))</f>
        <v>582862.26899999997</v>
      </c>
      <c r="E92" s="37">
        <f>IF(データ!$V$1=3,ROUND(集計B!E92,6)/1000000,IF(データ!$V$1=2,ROUND(集計B!E92,3)/1000,集計B!E92))</f>
        <v>0</v>
      </c>
      <c r="F92" s="37">
        <f>IF(データ!$V$1=3,ROUND(集計B!F92,6)/1000000,IF(データ!$V$1=2,ROUND(集計B!F92,3)/1000,集計B!F92))</f>
        <v>582862.26899999997</v>
      </c>
      <c r="G92" s="37">
        <f>IF(データ!$V$1=3,ROUND(集計B!G92,6)/1000000,IF(データ!$V$1=2,ROUND(集計B!G92,3)/1000,集計B!G92))</f>
        <v>582862.26899999997</v>
      </c>
    </row>
    <row r="93" spans="1:7" x14ac:dyDescent="0.5">
      <c r="A93" s="42">
        <v>2013000</v>
      </c>
      <c r="B93" s="35" t="s">
        <v>85</v>
      </c>
      <c r="C93" s="37">
        <f>IF(データ!$V$1=3,ROUND(集計B!C93,6)/1000000,IF(データ!$V$1=2,ROUND(集計B!C93,3)/1000,集計B!C93))</f>
        <v>0</v>
      </c>
      <c r="D93" s="37">
        <f>IF(データ!$V$1=3,ROUND(集計B!D93,6)/1000000,IF(データ!$V$1=2,ROUND(集計B!D93,3)/1000,集計B!D93))</f>
        <v>0</v>
      </c>
      <c r="E93" s="37">
        <f>IF(データ!$V$1=3,ROUND(集計B!E93,6)/1000000,IF(データ!$V$1=2,ROUND(集計B!E93,3)/1000,集計B!E93))</f>
        <v>0</v>
      </c>
      <c r="F93" s="37">
        <f>IF(データ!$V$1=3,ROUND(集計B!F93,6)/1000000,IF(データ!$V$1=2,ROUND(集計B!F93,3)/1000,集計B!F93))</f>
        <v>0</v>
      </c>
      <c r="G93" s="37">
        <f>IF(データ!$V$1=3,ROUND(集計B!G93,6)/1000000,IF(データ!$V$1=2,ROUND(集計B!G93,3)/1000,集計B!G93))</f>
        <v>0</v>
      </c>
    </row>
    <row r="94" spans="1:7" x14ac:dyDescent="0.5">
      <c r="A94" s="42">
        <v>2014000</v>
      </c>
      <c r="B94" s="35" t="s">
        <v>86</v>
      </c>
      <c r="C94" s="37">
        <f>IF(データ!$V$1=3,ROUND(集計B!C94,6)/1000000,IF(データ!$V$1=2,ROUND(集計B!C94,3)/1000,集計B!C94))</f>
        <v>0</v>
      </c>
      <c r="D94" s="37">
        <f>IF(データ!$V$1=3,ROUND(集計B!D94,6)/1000000,IF(データ!$V$1=2,ROUND(集計B!D94,3)/1000,集計B!D94))</f>
        <v>210515.09599999999</v>
      </c>
      <c r="E94" s="37">
        <f>IF(データ!$V$1=3,ROUND(集計B!E94,6)/1000000,IF(データ!$V$1=2,ROUND(集計B!E94,3)/1000,集計B!E94))</f>
        <v>13331.858</v>
      </c>
      <c r="F94" s="37">
        <f>IF(データ!$V$1=3,ROUND(集計B!F94,6)/1000000,IF(データ!$V$1=2,ROUND(集計B!F94,3)/1000,集計B!F94))</f>
        <v>197183.23800000001</v>
      </c>
      <c r="G94" s="37">
        <f>IF(データ!$V$1=3,ROUND(集計B!G94,6)/1000000,IF(データ!$V$1=2,ROUND(集計B!G94,3)/1000,集計B!G94))</f>
        <v>197183.23800000001</v>
      </c>
    </row>
    <row r="95" spans="1:7" x14ac:dyDescent="0.5">
      <c r="A95" s="42">
        <v>2015000</v>
      </c>
      <c r="B95" s="35" t="s">
        <v>87</v>
      </c>
      <c r="C95" s="37">
        <f>IF(データ!$V$1=3,ROUND(集計B!C95,6)/1000000,IF(データ!$V$1=2,ROUND(集計B!C95,3)/1000,集計B!C95))</f>
        <v>0</v>
      </c>
      <c r="D95" s="37">
        <f>IF(データ!$V$1=3,ROUND(集計B!D95,6)/1000000,IF(データ!$V$1=2,ROUND(集計B!D95,3)/1000,集計B!D95))</f>
        <v>13594.227000000001</v>
      </c>
      <c r="E95" s="37">
        <f>IF(データ!$V$1=3,ROUND(集計B!E95,6)/1000000,IF(データ!$V$1=2,ROUND(集計B!E95,3)/1000,集計B!E95))</f>
        <v>0</v>
      </c>
      <c r="F95" s="37">
        <f>IF(データ!$V$1=3,ROUND(集計B!F95,6)/1000000,IF(データ!$V$1=2,ROUND(集計B!F95,3)/1000,集計B!F95))</f>
        <v>13594.227000000001</v>
      </c>
      <c r="G95" s="37">
        <f>IF(データ!$V$1=3,ROUND(集計B!G95,6)/1000000,IF(データ!$V$1=2,ROUND(集計B!G95,3)/1000,集計B!G95))</f>
        <v>13594.227000000001</v>
      </c>
    </row>
    <row r="96" spans="1:7" x14ac:dyDescent="0.5">
      <c r="A96" s="42">
        <v>2016000</v>
      </c>
      <c r="B96" s="35" t="s">
        <v>88</v>
      </c>
      <c r="C96" s="37">
        <f>IF(データ!$V$1=3,ROUND(集計B!C96,6)/1000000,IF(データ!$V$1=2,ROUND(集計B!C96,3)/1000,集計B!C96))</f>
        <v>0</v>
      </c>
      <c r="D96" s="37">
        <f>IF(データ!$V$1=3,ROUND(集計B!D96,6)/1000000,IF(データ!$V$1=2,ROUND(集計B!D96,3)/1000,集計B!D96))</f>
        <v>898.66800000000001</v>
      </c>
      <c r="E96" s="37">
        <f>IF(データ!$V$1=3,ROUND(集計B!E96,6)/1000000,IF(データ!$V$1=2,ROUND(集計B!E96,3)/1000,集計B!E96))</f>
        <v>0</v>
      </c>
      <c r="F96" s="37">
        <f>IF(データ!$V$1=3,ROUND(集計B!F96,6)/1000000,IF(データ!$V$1=2,ROUND(集計B!F96,3)/1000,集計B!F96))</f>
        <v>898.66800000000001</v>
      </c>
      <c r="G96" s="37">
        <f>IF(データ!$V$1=3,ROUND(集計B!G96,6)/1000000,IF(データ!$V$1=2,ROUND(集計B!G96,3)/1000,集計B!G96))</f>
        <v>898.66800000000001</v>
      </c>
    </row>
    <row r="97" spans="1:7" x14ac:dyDescent="0.5">
      <c r="A97" s="42">
        <v>2017000</v>
      </c>
      <c r="B97" s="35" t="s">
        <v>89</v>
      </c>
      <c r="C97" s="37">
        <f>IF(データ!$V$1=3,ROUND(集計B!C97,6)/1000000,IF(データ!$V$1=2,ROUND(集計B!C97,3)/1000,集計B!C97))</f>
        <v>0</v>
      </c>
      <c r="D97" s="37">
        <f>IF(データ!$V$1=3,ROUND(集計B!D97,6)/1000000,IF(データ!$V$1=2,ROUND(集計B!D97,3)/1000,集計B!D97))</f>
        <v>196022.201</v>
      </c>
      <c r="E97" s="37">
        <f>IF(データ!$V$1=3,ROUND(集計B!E97,6)/1000000,IF(データ!$V$1=2,ROUND(集計B!E97,3)/1000,集計B!E97))</f>
        <v>13331.858</v>
      </c>
      <c r="F97" s="37">
        <f>IF(データ!$V$1=3,ROUND(集計B!F97,6)/1000000,IF(データ!$V$1=2,ROUND(集計B!F97,3)/1000,集計B!F97))</f>
        <v>182690.34299999999</v>
      </c>
      <c r="G97" s="37">
        <f>IF(データ!$V$1=3,ROUND(集計B!G97,6)/1000000,IF(データ!$V$1=2,ROUND(集計B!G97,3)/1000,集計B!G97))</f>
        <v>182690.34299999999</v>
      </c>
    </row>
    <row r="98" spans="1:7" x14ac:dyDescent="0.5">
      <c r="A98" s="42">
        <v>2018000</v>
      </c>
      <c r="B98" s="35" t="s">
        <v>90</v>
      </c>
      <c r="C98" s="37">
        <f>IF(データ!$V$1=3,ROUND(集計B!C98,6)/1000000,IF(データ!$V$1=2,ROUND(集計B!C98,3)/1000,集計B!C98))</f>
        <v>0</v>
      </c>
      <c r="D98" s="37">
        <f>IF(データ!$V$1=3,ROUND(集計B!D98,6)/1000000,IF(データ!$V$1=2,ROUND(集計B!D98,3)/1000,集計B!D98))</f>
        <v>2849941.0460000001</v>
      </c>
      <c r="E98" s="37">
        <f>IF(データ!$V$1=3,ROUND(集計B!E98,6)/1000000,IF(データ!$V$1=2,ROUND(集計B!E98,3)/1000,集計B!E98))</f>
        <v>3975.4</v>
      </c>
      <c r="F98" s="37">
        <f>IF(データ!$V$1=3,ROUND(集計B!F98,6)/1000000,IF(データ!$V$1=2,ROUND(集計B!F98,3)/1000,集計B!F98))</f>
        <v>2845965.6460000002</v>
      </c>
      <c r="G98" s="37">
        <f>IF(データ!$V$1=3,ROUND(集計B!G98,6)/1000000,IF(データ!$V$1=2,ROUND(集計B!G98,3)/1000,集計B!G98))</f>
        <v>2845965.6460000002</v>
      </c>
    </row>
    <row r="99" spans="1:7" x14ac:dyDescent="0.5">
      <c r="A99" s="42">
        <v>2019000</v>
      </c>
      <c r="B99" s="35" t="s">
        <v>91</v>
      </c>
      <c r="C99" s="37">
        <f>IF(データ!$V$1=3,ROUND(集計B!C99,6)/1000000,IF(データ!$V$1=2,ROUND(集計B!C99,3)/1000,集計B!C99))</f>
        <v>0</v>
      </c>
      <c r="D99" s="37">
        <f>IF(データ!$V$1=3,ROUND(集計B!D99,6)/1000000,IF(データ!$V$1=2,ROUND(集計B!D99,3)/1000,集計B!D99))</f>
        <v>2573209.2719999999</v>
      </c>
      <c r="E99" s="37">
        <f>IF(データ!$V$1=3,ROUND(集計B!E99,6)/1000000,IF(データ!$V$1=2,ROUND(集計B!E99,3)/1000,集計B!E99))</f>
        <v>3975.4</v>
      </c>
      <c r="F99" s="37">
        <f>IF(データ!$V$1=3,ROUND(集計B!F99,6)/1000000,IF(データ!$V$1=2,ROUND(集計B!F99,3)/1000,集計B!F99))</f>
        <v>2569233.872</v>
      </c>
      <c r="G99" s="37">
        <f>IF(データ!$V$1=3,ROUND(集計B!G99,6)/1000000,IF(データ!$V$1=2,ROUND(集計B!G99,3)/1000,集計B!G99))</f>
        <v>2569233.872</v>
      </c>
    </row>
    <row r="100" spans="1:7" x14ac:dyDescent="0.5">
      <c r="A100" s="42">
        <v>2020000</v>
      </c>
      <c r="B100" s="35" t="s">
        <v>92</v>
      </c>
      <c r="C100" s="37">
        <f>IF(データ!$V$1=3,ROUND(集計B!C100,6)/1000000,IF(データ!$V$1=2,ROUND(集計B!C100,3)/1000,集計B!C100))</f>
        <v>0</v>
      </c>
      <c r="D100" s="37">
        <f>IF(データ!$V$1=3,ROUND(集計B!D100,6)/1000000,IF(データ!$V$1=2,ROUND(集計B!D100,3)/1000,集計B!D100))</f>
        <v>275764.223</v>
      </c>
      <c r="E100" s="37">
        <f>IF(データ!$V$1=3,ROUND(集計B!E100,6)/1000000,IF(データ!$V$1=2,ROUND(集計B!E100,3)/1000,集計B!E100))</f>
        <v>0</v>
      </c>
      <c r="F100" s="37">
        <f>IF(データ!$V$1=3,ROUND(集計B!F100,6)/1000000,IF(データ!$V$1=2,ROUND(集計B!F100,3)/1000,集計B!F100))</f>
        <v>275764.223</v>
      </c>
      <c r="G100" s="37">
        <f>IF(データ!$V$1=3,ROUND(集計B!G100,6)/1000000,IF(データ!$V$1=2,ROUND(集計B!G100,3)/1000,集計B!G100))</f>
        <v>275764.223</v>
      </c>
    </row>
    <row r="101" spans="1:7" x14ac:dyDescent="0.5">
      <c r="A101" s="42">
        <v>2022000</v>
      </c>
      <c r="B101" s="35" t="s">
        <v>94</v>
      </c>
      <c r="C101" s="37">
        <f>IF(データ!$V$1=3,ROUND(集計B!C101,6)/1000000,IF(データ!$V$1=2,ROUND(集計B!C101,3)/1000,集計B!C101))</f>
        <v>0</v>
      </c>
      <c r="D101" s="37">
        <f>IF(データ!$V$1=3,ROUND(集計B!D101,6)/1000000,IF(データ!$V$1=2,ROUND(集計B!D101,3)/1000,集計B!D101))</f>
        <v>967.55100000000004</v>
      </c>
      <c r="E101" s="37">
        <f>IF(データ!$V$1=3,ROUND(集計B!E101,6)/1000000,IF(データ!$V$1=2,ROUND(集計B!E101,3)/1000,集計B!E101))</f>
        <v>0</v>
      </c>
      <c r="F101" s="37">
        <f>IF(データ!$V$1=3,ROUND(集計B!F101,6)/1000000,IF(データ!$V$1=2,ROUND(集計B!F101,3)/1000,集計B!F101))</f>
        <v>967.55100000000004</v>
      </c>
      <c r="G101" s="37">
        <f>IF(データ!$V$1=3,ROUND(集計B!G101,6)/1000000,IF(データ!$V$1=2,ROUND(集計B!G101,3)/1000,集計B!G101))</f>
        <v>967.55100000000004</v>
      </c>
    </row>
    <row r="102" spans="1:7" x14ac:dyDescent="0.5">
      <c r="A102" s="42">
        <v>2023000</v>
      </c>
      <c r="B102" s="35" t="s">
        <v>95</v>
      </c>
      <c r="C102" s="37">
        <f>IF(データ!$V$1=3,ROUND(集計B!C102,6)/1000000,IF(データ!$V$1=2,ROUND(集計B!C102,3)/1000,集計B!C102))</f>
        <v>0</v>
      </c>
      <c r="D102" s="37">
        <f>IF(データ!$V$1=3,ROUND(集計B!D102,6)/1000000,IF(データ!$V$1=2,ROUND(集計B!D102,3)/1000,集計B!D102))</f>
        <v>6351.9650000000001</v>
      </c>
      <c r="E102" s="37">
        <f>IF(データ!$V$1=3,ROUND(集計B!E102,6)/1000000,IF(データ!$V$1=2,ROUND(集計B!E102,3)/1000,集計B!E102))</f>
        <v>376137.57199999999</v>
      </c>
      <c r="F102" s="37">
        <f>IF(データ!$V$1=3,ROUND(集計B!F102,6)/1000000,IF(データ!$V$1=2,ROUND(集計B!F102,3)/1000,集計B!F102))</f>
        <v>369785.60700000002</v>
      </c>
      <c r="G102" s="37">
        <f>IF(データ!$V$1=3,ROUND(集計B!G102,6)/1000000,IF(データ!$V$1=2,ROUND(集計B!G102,3)/1000,集計B!G102))</f>
        <v>369785.60700000002</v>
      </c>
    </row>
    <row r="103" spans="1:7" x14ac:dyDescent="0.5">
      <c r="A103" s="42">
        <v>2024000</v>
      </c>
      <c r="B103" s="35" t="s">
        <v>96</v>
      </c>
      <c r="C103" s="37">
        <f>IF(データ!$V$1=3,ROUND(集計B!C103,6)/1000000,IF(データ!$V$1=2,ROUND(集計B!C103,3)/1000,集計B!C103))</f>
        <v>0</v>
      </c>
      <c r="D103" s="37">
        <f>IF(データ!$V$1=3,ROUND(集計B!D103,6)/1000000,IF(データ!$V$1=2,ROUND(集計B!D103,3)/1000,集計B!D103))</f>
        <v>52.2</v>
      </c>
      <c r="E103" s="37">
        <f>IF(データ!$V$1=3,ROUND(集計B!E103,6)/1000000,IF(データ!$V$1=2,ROUND(集計B!E103,3)/1000,集計B!E103))</f>
        <v>100133.022</v>
      </c>
      <c r="F103" s="37">
        <f>IF(データ!$V$1=3,ROUND(集計B!F103,6)/1000000,IF(データ!$V$1=2,ROUND(集計B!F103,3)/1000,集計B!F103))</f>
        <v>100080.822</v>
      </c>
      <c r="G103" s="37">
        <f>IF(データ!$V$1=3,ROUND(集計B!G103,6)/1000000,IF(データ!$V$1=2,ROUND(集計B!G103,3)/1000,集計B!G103))</f>
        <v>100080.822</v>
      </c>
    </row>
    <row r="104" spans="1:7" x14ac:dyDescent="0.5">
      <c r="A104" s="42">
        <v>2025000</v>
      </c>
      <c r="B104" s="35" t="s">
        <v>97</v>
      </c>
      <c r="C104" s="37">
        <f>IF(データ!$V$1=3,ROUND(集計B!C104,6)/1000000,IF(データ!$V$1=2,ROUND(集計B!C104,3)/1000,集計B!C104))</f>
        <v>0</v>
      </c>
      <c r="D104" s="37">
        <f>IF(データ!$V$1=3,ROUND(集計B!D104,6)/1000000,IF(データ!$V$1=2,ROUND(集計B!D104,3)/1000,集計B!D104))</f>
        <v>6299.7650000000003</v>
      </c>
      <c r="E104" s="37">
        <f>IF(データ!$V$1=3,ROUND(集計B!E104,6)/1000000,IF(データ!$V$1=2,ROUND(集計B!E104,3)/1000,集計B!E104))</f>
        <v>276004.55</v>
      </c>
      <c r="F104" s="37">
        <f>IF(データ!$V$1=3,ROUND(集計B!F104,6)/1000000,IF(データ!$V$1=2,ROUND(集計B!F104,3)/1000,集計B!F104))</f>
        <v>269704.78499999997</v>
      </c>
      <c r="G104" s="37">
        <f>IF(データ!$V$1=3,ROUND(集計B!G104,6)/1000000,IF(データ!$V$1=2,ROUND(集計B!G104,3)/1000,集計B!G104))</f>
        <v>269704.78499999997</v>
      </c>
    </row>
    <row r="105" spans="1:7" x14ac:dyDescent="0.5">
      <c r="A105" s="42">
        <v>2026000</v>
      </c>
      <c r="B105" s="35" t="s">
        <v>108</v>
      </c>
      <c r="C105" s="37">
        <f>IF(データ!$V$1=3,ROUND(集計B!C105,6)/1000000,IF(データ!$V$1=2,ROUND(集計B!C105,3)/1000,集計B!C105))</f>
        <v>0</v>
      </c>
      <c r="D105" s="37">
        <f>IF(データ!$V$1=3,ROUND(集計B!D105,6)/1000000,IF(データ!$V$1=2,ROUND(集計B!D105,3)/1000,集計B!D105))</f>
        <v>7543544.426</v>
      </c>
      <c r="E105" s="37">
        <f>IF(データ!$V$1=3,ROUND(集計B!E105,6)/1000000,IF(データ!$V$1=2,ROUND(集計B!E105,3)/1000,集計B!E105))</f>
        <v>1060265.885</v>
      </c>
      <c r="F105" s="37">
        <f>IF(データ!$V$1=3,ROUND(集計B!F105,6)/1000000,IF(データ!$V$1=2,ROUND(集計B!F105,3)/1000,集計B!F105))</f>
        <v>6483278.5410000002</v>
      </c>
      <c r="G105" s="37">
        <f>IF(データ!$V$1=3,ROUND(集計B!G105,6)/1000000,IF(データ!$V$1=2,ROUND(集計B!G105,3)/1000,集計B!G105))</f>
        <v>6483278.5410000002</v>
      </c>
    </row>
    <row r="106" spans="1:7" x14ac:dyDescent="0.5">
      <c r="A106" s="42">
        <v>2027000</v>
      </c>
      <c r="B106" s="35" t="s">
        <v>99</v>
      </c>
      <c r="C106" s="37">
        <f>IF(データ!$V$1=3,ROUND(集計B!C106,6)/1000000,IF(データ!$V$1=2,ROUND(集計B!C106,3)/1000,集計B!C106))</f>
        <v>0</v>
      </c>
      <c r="D106" s="37">
        <f>IF(データ!$V$1=3,ROUND(集計B!D106,6)/1000000,IF(データ!$V$1=2,ROUND(集計B!D106,3)/1000,集計B!D106))</f>
        <v>610356.1</v>
      </c>
      <c r="E106" s="37">
        <f>IF(データ!$V$1=3,ROUND(集計B!E106,6)/1000000,IF(データ!$V$1=2,ROUND(集計B!E106,3)/1000,集計B!E106))</f>
        <v>2334.9989999999998</v>
      </c>
      <c r="F106" s="37">
        <f>IF(データ!$V$1=3,ROUND(集計B!F106,6)/1000000,IF(データ!$V$1=2,ROUND(集計B!F106,3)/1000,集計B!F106))</f>
        <v>608021.10100000002</v>
      </c>
      <c r="G106" s="37">
        <f>IF(データ!$V$1=3,ROUND(集計B!G106,6)/1000000,IF(データ!$V$1=2,ROUND(集計B!G106,3)/1000,集計B!G106))</f>
        <v>608021.10100000002</v>
      </c>
    </row>
    <row r="107" spans="1:7" x14ac:dyDescent="0.5">
      <c r="A107" s="42">
        <v>2028000</v>
      </c>
      <c r="B107" s="35" t="s">
        <v>100</v>
      </c>
      <c r="C107" s="37">
        <f>IF(データ!$V$1=3,ROUND(集計B!C107,6)/1000000,IF(データ!$V$1=2,ROUND(集計B!C107,3)/1000,集計B!C107))</f>
        <v>0</v>
      </c>
      <c r="D107" s="37">
        <f>IF(データ!$V$1=3,ROUND(集計B!D107,6)/1000000,IF(データ!$V$1=2,ROUND(集計B!D107,3)/1000,集計B!D107))</f>
        <v>608305.1</v>
      </c>
      <c r="E107" s="37">
        <f>IF(データ!$V$1=3,ROUND(集計B!E107,6)/1000000,IF(データ!$V$1=2,ROUND(集計B!E107,3)/1000,集計B!E107))</f>
        <v>284</v>
      </c>
      <c r="F107" s="37">
        <f>IF(データ!$V$1=3,ROUND(集計B!F107,6)/1000000,IF(データ!$V$1=2,ROUND(集計B!F107,3)/1000,集計B!F107))</f>
        <v>608021.1</v>
      </c>
      <c r="G107" s="37">
        <f>IF(データ!$V$1=3,ROUND(集計B!G107,6)/1000000,IF(データ!$V$1=2,ROUND(集計B!G107,3)/1000,集計B!G107))</f>
        <v>608021.1</v>
      </c>
    </row>
    <row r="108" spans="1:7" x14ac:dyDescent="0.5">
      <c r="A108" s="42">
        <v>2029000</v>
      </c>
      <c r="B108" s="35" t="s">
        <v>101</v>
      </c>
      <c r="C108" s="37">
        <f>IF(データ!$V$1=3,ROUND(集計B!C108,6)/1000000,IF(データ!$V$1=2,ROUND(集計B!C108,3)/1000,集計B!C108))</f>
        <v>0</v>
      </c>
      <c r="D108" s="37">
        <f>IF(データ!$V$1=3,ROUND(集計B!D108,6)/1000000,IF(データ!$V$1=2,ROUND(集計B!D108,3)/1000,集計B!D108))</f>
        <v>2051</v>
      </c>
      <c r="E108" s="37">
        <f>IF(データ!$V$1=3,ROUND(集計B!E108,6)/1000000,IF(データ!$V$1=2,ROUND(集計B!E108,3)/1000,集計B!E108))</f>
        <v>2050.9989999999998</v>
      </c>
      <c r="F108" s="37">
        <f>IF(データ!$V$1=3,ROUND(集計B!F108,6)/1000000,IF(データ!$V$1=2,ROUND(集計B!F108,3)/1000,集計B!F108))</f>
        <v>1E-3</v>
      </c>
      <c r="G108" s="37">
        <f>IF(データ!$V$1=3,ROUND(集計B!G108,6)/1000000,IF(データ!$V$1=2,ROUND(集計B!G108,3)/1000,集計B!G108))</f>
        <v>1E-3</v>
      </c>
    </row>
    <row r="109" spans="1:7" x14ac:dyDescent="0.5">
      <c r="A109" s="42">
        <v>2031000</v>
      </c>
      <c r="B109" s="35" t="s">
        <v>103</v>
      </c>
      <c r="C109" s="37">
        <f>IF(データ!$V$1=3,ROUND(集計B!C109,6)/1000000,IF(データ!$V$1=2,ROUND(集計B!C109,3)/1000,集計B!C109))</f>
        <v>0</v>
      </c>
      <c r="D109" s="37">
        <f>IF(データ!$V$1=3,ROUND(集計B!D109,6)/1000000,IF(データ!$V$1=2,ROUND(集計B!D109,3)/1000,集計B!D109))</f>
        <v>0</v>
      </c>
      <c r="E109" s="37">
        <f>IF(データ!$V$1=3,ROUND(集計B!E109,6)/1000000,IF(データ!$V$1=2,ROUND(集計B!E109,3)/1000,集計B!E109))</f>
        <v>0</v>
      </c>
      <c r="F109" s="37">
        <f>IF(データ!$V$1=3,ROUND(集計B!F109,6)/1000000,IF(データ!$V$1=2,ROUND(集計B!F109,3)/1000,集計B!F109))</f>
        <v>0</v>
      </c>
      <c r="G109" s="37">
        <f>IF(データ!$V$1=3,ROUND(集計B!G109,6)/1000000,IF(データ!$V$1=2,ROUND(集計B!G109,3)/1000,集計B!G109))</f>
        <v>0</v>
      </c>
    </row>
    <row r="110" spans="1:7" x14ac:dyDescent="0.5">
      <c r="A110" s="42">
        <v>2032000</v>
      </c>
      <c r="B110" s="35" t="s">
        <v>104</v>
      </c>
      <c r="C110" s="37">
        <f>IF(データ!$V$1=3,ROUND(集計B!C110,6)/1000000,IF(データ!$V$1=2,ROUND(集計B!C110,3)/1000,集計B!C110))</f>
        <v>0</v>
      </c>
      <c r="D110" s="37">
        <f>IF(データ!$V$1=3,ROUND(集計B!D110,6)/1000000,IF(データ!$V$1=2,ROUND(集計B!D110,3)/1000,集計B!D110))</f>
        <v>0</v>
      </c>
      <c r="E110" s="37">
        <f>IF(データ!$V$1=3,ROUND(集計B!E110,6)/1000000,IF(データ!$V$1=2,ROUND(集計B!E110,3)/1000,集計B!E110))</f>
        <v>0</v>
      </c>
      <c r="F110" s="37">
        <f>IF(データ!$V$1=3,ROUND(集計B!F110,6)/1000000,IF(データ!$V$1=2,ROUND(集計B!F110,3)/1000,集計B!F110))</f>
        <v>0</v>
      </c>
      <c r="G110" s="37">
        <f>IF(データ!$V$1=3,ROUND(集計B!G110,6)/1000000,IF(データ!$V$1=2,ROUND(集計B!G110,3)/1000,集計B!G110))</f>
        <v>0</v>
      </c>
    </row>
    <row r="111" spans="1:7" x14ac:dyDescent="0.5">
      <c r="A111" s="42">
        <v>2033000</v>
      </c>
      <c r="B111" s="35" t="s">
        <v>105</v>
      </c>
      <c r="C111" s="37">
        <f>IF(データ!$V$1=3,ROUND(集計B!C111,6)/1000000,IF(データ!$V$1=2,ROUND(集計B!C111,3)/1000,集計B!C111))</f>
        <v>0</v>
      </c>
      <c r="D111" s="37">
        <f>IF(データ!$V$1=3,ROUND(集計B!D111,6)/1000000,IF(データ!$V$1=2,ROUND(集計B!D111,3)/1000,集計B!D111))</f>
        <v>0</v>
      </c>
      <c r="E111" s="37">
        <f>IF(データ!$V$1=3,ROUND(集計B!E111,6)/1000000,IF(データ!$V$1=2,ROUND(集計B!E111,3)/1000,集計B!E111))</f>
        <v>0</v>
      </c>
      <c r="F111" s="37">
        <f>IF(データ!$V$1=3,ROUND(集計B!F111,6)/1000000,IF(データ!$V$1=2,ROUND(集計B!F111,3)/1000,集計B!F111))</f>
        <v>0</v>
      </c>
      <c r="G111" s="37">
        <f>IF(データ!$V$1=3,ROUND(集計B!G111,6)/1000000,IF(データ!$V$1=2,ROUND(集計B!G111,3)/1000,集計B!G111))</f>
        <v>0</v>
      </c>
    </row>
    <row r="112" spans="1:7" x14ac:dyDescent="0.5">
      <c r="A112" s="42">
        <v>2034000</v>
      </c>
      <c r="B112" s="35" t="s">
        <v>106</v>
      </c>
      <c r="C112" s="37">
        <f>IF(データ!$V$1=3,ROUND(集計B!C112,6)/1000000,IF(データ!$V$1=2,ROUND(集計B!C112,3)/1000,集計B!C112))</f>
        <v>0</v>
      </c>
      <c r="D112" s="37">
        <f>IF(データ!$V$1=3,ROUND(集計B!D112,6)/1000000,IF(データ!$V$1=2,ROUND(集計B!D112,3)/1000,集計B!D112))</f>
        <v>0</v>
      </c>
      <c r="E112" s="37">
        <f>IF(データ!$V$1=3,ROUND(集計B!E112,6)/1000000,IF(データ!$V$1=2,ROUND(集計B!E112,3)/1000,集計B!E112))</f>
        <v>0</v>
      </c>
      <c r="F112" s="37">
        <f>IF(データ!$V$1=3,ROUND(集計B!F112,6)/1000000,IF(データ!$V$1=2,ROUND(集計B!F112,3)/1000,集計B!F112))</f>
        <v>0</v>
      </c>
      <c r="G112" s="37">
        <f>IF(データ!$V$1=3,ROUND(集計B!G112,6)/1000000,IF(データ!$V$1=2,ROUND(集計B!G112,3)/1000,集計B!G112))</f>
        <v>0</v>
      </c>
    </row>
    <row r="113" spans="1:7" x14ac:dyDescent="0.5">
      <c r="A113" s="42">
        <v>2035000</v>
      </c>
      <c r="B113" s="35" t="s">
        <v>107</v>
      </c>
      <c r="C113" s="37">
        <f>IF(データ!$V$1=3,ROUND(集計B!C113,6)/1000000,IF(データ!$V$1=2,ROUND(集計B!C113,3)/1000,集計B!C113))</f>
        <v>0</v>
      </c>
      <c r="D113" s="37">
        <f>IF(データ!$V$1=3,ROUND(集計B!D113,6)/1000000,IF(データ!$V$1=2,ROUND(集計B!D113,3)/1000,集計B!D113))</f>
        <v>0</v>
      </c>
      <c r="E113" s="37">
        <f>IF(データ!$V$1=3,ROUND(集計B!E113,6)/1000000,IF(データ!$V$1=2,ROUND(集計B!E113,3)/1000,集計B!E113))</f>
        <v>0</v>
      </c>
      <c r="F113" s="37">
        <f>IF(データ!$V$1=3,ROUND(集計B!F113,6)/1000000,IF(データ!$V$1=2,ROUND(集計B!F113,3)/1000,集計B!F113))</f>
        <v>0</v>
      </c>
      <c r="G113" s="37">
        <f>IF(データ!$V$1=3,ROUND(集計B!G113,6)/1000000,IF(データ!$V$1=2,ROUND(集計B!G113,3)/1000,集計B!G113))</f>
        <v>0</v>
      </c>
    </row>
    <row r="114" spans="1:7" x14ac:dyDescent="0.5">
      <c r="A114" s="42">
        <v>3001000</v>
      </c>
      <c r="B114" s="35" t="s">
        <v>113</v>
      </c>
      <c r="C114" s="37">
        <f>IF(データ!$V$1=3,ROUND(集計B!C114,6)/1000000,IF(データ!$V$1=2,ROUND(集計B!C114,3)/1000,集計B!C114))</f>
        <v>8065721.4740000004</v>
      </c>
      <c r="D114" s="37">
        <f>IF(データ!$V$1=3,ROUND(集計B!D114,6)/1000000,IF(データ!$V$1=2,ROUND(集計B!D114,3)/1000,集計B!D114))</f>
        <v>0</v>
      </c>
      <c r="E114" s="37">
        <f>IF(データ!$V$1=3,ROUND(集計B!E114,6)/1000000,IF(データ!$V$1=2,ROUND(集計B!E114,3)/1000,集計B!E114))</f>
        <v>0</v>
      </c>
      <c r="F114" s="37">
        <f>IF(データ!$V$1=3,ROUND(集計B!F114,6)/1000000,IF(データ!$V$1=2,ROUND(集計B!F114,3)/1000,集計B!F114))</f>
        <v>0</v>
      </c>
      <c r="G114" s="37">
        <f>IF(データ!$V$1=3,ROUND(集計B!G114,6)/1000000,IF(データ!$V$1=2,ROUND(集計B!G114,3)/1000,集計B!G114))</f>
        <v>8065721.4740000004</v>
      </c>
    </row>
    <row r="115" spans="1:7" x14ac:dyDescent="0.5">
      <c r="A115" s="42">
        <v>3001100</v>
      </c>
      <c r="B115" s="35" t="s">
        <v>214</v>
      </c>
      <c r="C115" s="37">
        <f>IF(データ!$V$1=3,ROUND(集計B!C115,6)/1000000,IF(データ!$V$1=2,ROUND(集計B!C115,3)/1000,集計B!C115))</f>
        <v>13467163.441</v>
      </c>
      <c r="D115" s="37">
        <f>IF(データ!$V$1=3,ROUND(集計B!D115,6)/1000000,IF(データ!$V$1=2,ROUND(集計B!D115,3)/1000,集計B!D115))</f>
        <v>0</v>
      </c>
      <c r="E115" s="37">
        <f>IF(データ!$V$1=3,ROUND(集計B!E115,6)/1000000,IF(データ!$V$1=2,ROUND(集計B!E115,3)/1000,集計B!E115))</f>
        <v>0</v>
      </c>
      <c r="F115" s="37">
        <f>IF(データ!$V$1=3,ROUND(集計B!F115,6)/1000000,IF(データ!$V$1=2,ROUND(集計B!F115,3)/1000,集計B!F115))</f>
        <v>0</v>
      </c>
      <c r="G115" s="37">
        <f>IF(データ!$V$1=3,ROUND(集計B!G115,6)/1000000,IF(データ!$V$1=2,ROUND(集計B!G115,3)/1000,集計B!G115))</f>
        <v>13467163.441</v>
      </c>
    </row>
    <row r="116" spans="1:7" x14ac:dyDescent="0.5">
      <c r="A116" s="42">
        <v>3001200</v>
      </c>
      <c r="B116" s="35" t="s">
        <v>215</v>
      </c>
      <c r="C116" s="37">
        <f>IF(データ!$V$1=3,ROUND(集計B!C116,6)/1000000,IF(データ!$V$1=2,ROUND(集計B!C116,3)/1000,集計B!C116))</f>
        <v>-5401441.9670000002</v>
      </c>
      <c r="D116" s="37">
        <f>IF(データ!$V$1=3,ROUND(集計B!D116,6)/1000000,IF(データ!$V$1=2,ROUND(集計B!D116,3)/1000,集計B!D116))</f>
        <v>0</v>
      </c>
      <c r="E116" s="37">
        <f>IF(データ!$V$1=3,ROUND(集計B!E116,6)/1000000,IF(データ!$V$1=2,ROUND(集計B!E116,3)/1000,集計B!E116))</f>
        <v>0</v>
      </c>
      <c r="F116" s="37">
        <f>IF(データ!$V$1=3,ROUND(集計B!F116,6)/1000000,IF(データ!$V$1=2,ROUND(集計B!F116,3)/1000,集計B!F116))</f>
        <v>0</v>
      </c>
      <c r="G116" s="37">
        <f>IF(データ!$V$1=3,ROUND(集計B!G116,6)/1000000,IF(データ!$V$1=2,ROUND(集計B!G116,3)/1000,集計B!G116))</f>
        <v>-5401441.9670000002</v>
      </c>
    </row>
    <row r="117" spans="1:7" x14ac:dyDescent="0.5">
      <c r="A117" s="42">
        <v>3001300</v>
      </c>
      <c r="B117" s="35" t="s">
        <v>216</v>
      </c>
      <c r="C117" s="37">
        <f>IF(データ!$V$1=3,ROUND(集計B!C117,6)/1000000,IF(データ!$V$1=2,ROUND(集計B!C117,3)/1000,集計B!C117))</f>
        <v>0</v>
      </c>
      <c r="D117" s="37">
        <f>IF(データ!$V$1=3,ROUND(集計B!D117,6)/1000000,IF(データ!$V$1=2,ROUND(集計B!D117,3)/1000,集計B!D117))</f>
        <v>0</v>
      </c>
      <c r="E117" s="37">
        <f>IF(データ!$V$1=3,ROUND(集計B!E117,6)/1000000,IF(データ!$V$1=2,ROUND(集計B!E117,3)/1000,集計B!E117))</f>
        <v>0</v>
      </c>
      <c r="F117" s="37">
        <f>IF(データ!$V$1=3,ROUND(集計B!F117,6)/1000000,IF(データ!$V$1=2,ROUND(集計B!F117,3)/1000,集計B!F117))</f>
        <v>0</v>
      </c>
      <c r="G117" s="37">
        <f>IF(データ!$V$1=3,ROUND(集計B!G117,6)/1000000,IF(データ!$V$1=2,ROUND(集計B!G117,3)/1000,集計B!G117))</f>
        <v>0</v>
      </c>
    </row>
    <row r="118" spans="1:7" x14ac:dyDescent="0.5">
      <c r="A118" s="42">
        <v>3002000</v>
      </c>
      <c r="B118" s="35" t="s">
        <v>114</v>
      </c>
      <c r="C118" s="37">
        <f>IF(データ!$V$1=3,ROUND(集計B!C118,6)/1000000,IF(データ!$V$1=2,ROUND(集計B!C118,3)/1000,集計B!C118))</f>
        <v>0</v>
      </c>
      <c r="D118" s="37">
        <f>IF(データ!$V$1=3,ROUND(集計B!D118,6)/1000000,IF(データ!$V$1=2,ROUND(集計B!D118,3)/1000,集計B!D118))</f>
        <v>-7543544.426</v>
      </c>
      <c r="E118" s="37">
        <f>IF(データ!$V$1=3,ROUND(集計B!E118,6)/1000000,IF(データ!$V$1=2,ROUND(集計B!E118,3)/1000,集計B!E118))</f>
        <v>-1060265.885</v>
      </c>
      <c r="F118" s="37">
        <f>IF(データ!$V$1=3,ROUND(集計B!F118,6)/1000000,IF(データ!$V$1=2,ROUND(集計B!F118,3)/1000,集計B!F118))</f>
        <v>-6483278.5410000002</v>
      </c>
      <c r="G118" s="37">
        <f>IF(データ!$V$1=3,ROUND(集計B!G118,6)/1000000,IF(データ!$V$1=2,ROUND(集計B!G118,3)/1000,集計B!G118))</f>
        <v>-6483278.5410000002</v>
      </c>
    </row>
    <row r="119" spans="1:7" x14ac:dyDescent="0.5">
      <c r="A119" s="42">
        <v>3002200</v>
      </c>
      <c r="B119" s="35" t="s">
        <v>217</v>
      </c>
      <c r="C119" s="37">
        <f>IF(データ!$V$1=3,ROUND(集計B!C119,6)/1000000,IF(データ!$V$1=2,ROUND(集計B!C119,3)/1000,集計B!C119))</f>
        <v>0</v>
      </c>
      <c r="D119" s="37">
        <f>IF(データ!$V$1=3,ROUND(集計B!D119,6)/1000000,IF(データ!$V$1=2,ROUND(集計B!D119,3)/1000,集計B!D119))</f>
        <v>-7543544.426</v>
      </c>
      <c r="E119" s="37">
        <f>IF(データ!$V$1=3,ROUND(集計B!E119,6)/1000000,IF(データ!$V$1=2,ROUND(集計B!E119,3)/1000,集計B!E119))</f>
        <v>-1060265.885</v>
      </c>
      <c r="F119" s="37">
        <f>IF(データ!$V$1=3,ROUND(集計B!F119,6)/1000000,IF(データ!$V$1=2,ROUND(集計B!F119,3)/1000,集計B!F119))</f>
        <v>-6483278.5410000002</v>
      </c>
      <c r="G119" s="37">
        <f>IF(データ!$V$1=3,ROUND(集計B!G119,6)/1000000,IF(データ!$V$1=2,ROUND(集計B!G119,3)/1000,集計B!G119))</f>
        <v>-6483278.5410000002</v>
      </c>
    </row>
    <row r="120" spans="1:7" x14ac:dyDescent="0.5">
      <c r="A120" s="42">
        <v>3002300</v>
      </c>
      <c r="B120" s="35" t="s">
        <v>218</v>
      </c>
      <c r="C120" s="37">
        <f>IF(データ!$V$1=3,ROUND(集計B!C120,6)/1000000,IF(データ!$V$1=2,ROUND(集計B!C120,3)/1000,集計B!C120))</f>
        <v>0</v>
      </c>
      <c r="D120" s="37">
        <f>IF(データ!$V$1=3,ROUND(集計B!D120,6)/1000000,IF(データ!$V$1=2,ROUND(集計B!D120,3)/1000,集計B!D120))</f>
        <v>0</v>
      </c>
      <c r="E120" s="37">
        <f>IF(データ!$V$1=3,ROUND(集計B!E120,6)/1000000,IF(データ!$V$1=2,ROUND(集計B!E120,3)/1000,集計B!E120))</f>
        <v>0</v>
      </c>
      <c r="F120" s="37">
        <f>IF(データ!$V$1=3,ROUND(集計B!F120,6)/1000000,IF(データ!$V$1=2,ROUND(集計B!F120,3)/1000,集計B!F120))</f>
        <v>0</v>
      </c>
      <c r="G120" s="37">
        <f>IF(データ!$V$1=3,ROUND(集計B!G120,6)/1000000,IF(データ!$V$1=2,ROUND(集計B!G120,3)/1000,集計B!G120))</f>
        <v>0</v>
      </c>
    </row>
    <row r="121" spans="1:7" x14ac:dyDescent="0.5">
      <c r="A121" s="42">
        <v>3003000</v>
      </c>
      <c r="B121" s="35" t="s">
        <v>115</v>
      </c>
      <c r="C121" s="37">
        <f>IF(データ!$V$1=3,ROUND(集計B!C121,6)/1000000,IF(データ!$V$1=2,ROUND(集計B!C121,3)/1000,集計B!C121))</f>
        <v>-223191.82399999999</v>
      </c>
      <c r="D121" s="37">
        <f>IF(データ!$V$1=3,ROUND(集計B!D121,6)/1000000,IF(データ!$V$1=2,ROUND(集計B!D121,3)/1000,集計B!D121))</f>
        <v>4601.1980000000003</v>
      </c>
      <c r="E121" s="37">
        <f>IF(データ!$V$1=3,ROUND(集計B!E121,6)/1000000,IF(データ!$V$1=2,ROUND(集計B!E121,3)/1000,集計B!E121))</f>
        <v>6766801.4560000002</v>
      </c>
      <c r="F121" s="37">
        <f>IF(データ!$V$1=3,ROUND(集計B!F121,6)/1000000,IF(データ!$V$1=2,ROUND(集計B!F121,3)/1000,集計B!F121))</f>
        <v>6762200.2580000004</v>
      </c>
      <c r="G121" s="37">
        <f>IF(データ!$V$1=3,ROUND(集計B!G121,6)/1000000,IF(データ!$V$1=2,ROUND(集計B!G121,3)/1000,集計B!G121))</f>
        <v>6539008.4340000004</v>
      </c>
    </row>
    <row r="122" spans="1:7" x14ac:dyDescent="0.5">
      <c r="A122" s="42">
        <v>3003200</v>
      </c>
      <c r="B122" s="35" t="s">
        <v>219</v>
      </c>
      <c r="C122" s="37">
        <f>IF(データ!$V$1=3,ROUND(集計B!C122,6)/1000000,IF(データ!$V$1=2,ROUND(集計B!C122,3)/1000,集計B!C122))</f>
        <v>-223191.82399999999</v>
      </c>
      <c r="D122" s="37">
        <f>IF(データ!$V$1=3,ROUND(集計B!D122,6)/1000000,IF(データ!$V$1=2,ROUND(集計B!D122,3)/1000,集計B!D122))</f>
        <v>4601.1980000000003</v>
      </c>
      <c r="E122" s="37">
        <f>IF(データ!$V$1=3,ROUND(集計B!E122,6)/1000000,IF(データ!$V$1=2,ROUND(集計B!E122,3)/1000,集計B!E122))</f>
        <v>6766801.4560000002</v>
      </c>
      <c r="F122" s="37">
        <f>IF(データ!$V$1=3,ROUND(集計B!F122,6)/1000000,IF(データ!$V$1=2,ROUND(集計B!F122,3)/1000,集計B!F122))</f>
        <v>6762200.2580000004</v>
      </c>
      <c r="G122" s="37">
        <f>IF(データ!$V$1=3,ROUND(集計B!G122,6)/1000000,IF(データ!$V$1=2,ROUND(集計B!G122,3)/1000,集計B!G122))</f>
        <v>6539008.4340000004</v>
      </c>
    </row>
    <row r="123" spans="1:7" x14ac:dyDescent="0.5">
      <c r="A123" s="42">
        <v>3003300</v>
      </c>
      <c r="B123" s="35" t="s">
        <v>220</v>
      </c>
      <c r="C123" s="37">
        <f>IF(データ!$V$1=3,ROUND(集計B!C123,6)/1000000,IF(データ!$V$1=2,ROUND(集計B!C123,3)/1000,集計B!C123))</f>
        <v>0</v>
      </c>
      <c r="D123" s="37">
        <f>IF(データ!$V$1=3,ROUND(集計B!D123,6)/1000000,IF(データ!$V$1=2,ROUND(集計B!D123,3)/1000,集計B!D123))</f>
        <v>0</v>
      </c>
      <c r="E123" s="37">
        <f>IF(データ!$V$1=3,ROUND(集計B!E123,6)/1000000,IF(データ!$V$1=2,ROUND(集計B!E123,3)/1000,集計B!E123))</f>
        <v>0</v>
      </c>
      <c r="F123" s="37">
        <f>IF(データ!$V$1=3,ROUND(集計B!F123,6)/1000000,IF(データ!$V$1=2,ROUND(集計B!F123,3)/1000,集計B!F123))</f>
        <v>0</v>
      </c>
      <c r="G123" s="37">
        <f>IF(データ!$V$1=3,ROUND(集計B!G123,6)/1000000,IF(データ!$V$1=2,ROUND(集計B!G123,3)/1000,集計B!G123))</f>
        <v>0</v>
      </c>
    </row>
    <row r="124" spans="1:7" x14ac:dyDescent="0.5">
      <c r="A124" s="42">
        <v>3004000</v>
      </c>
      <c r="B124" s="35" t="s">
        <v>116</v>
      </c>
      <c r="C124" s="37">
        <f>IF(データ!$V$1=3,ROUND(集計B!C124,6)/1000000,IF(データ!$V$1=2,ROUND(集計B!C124,3)/1000,集計B!C124))</f>
        <v>-223191.82399999999</v>
      </c>
      <c r="D124" s="37">
        <f>IF(データ!$V$1=3,ROUND(集計B!D124,6)/1000000,IF(データ!$V$1=2,ROUND(集計B!D124,3)/1000,集計B!D124))</f>
        <v>4601.1980000000003</v>
      </c>
      <c r="E124" s="37">
        <f>IF(データ!$V$1=3,ROUND(集計B!E124,6)/1000000,IF(データ!$V$1=2,ROUND(集計B!E124,3)/1000,集計B!E124))</f>
        <v>4519868.5429999996</v>
      </c>
      <c r="F124" s="37">
        <f>IF(データ!$V$1=3,ROUND(集計B!F124,6)/1000000,IF(データ!$V$1=2,ROUND(集計B!F124,3)/1000,集計B!F124))</f>
        <v>4515267.3449999997</v>
      </c>
      <c r="G124" s="37">
        <f>IF(データ!$V$1=3,ROUND(集計B!G124,6)/1000000,IF(データ!$V$1=2,ROUND(集計B!G124,3)/1000,集計B!G124))</f>
        <v>4292075.5209999997</v>
      </c>
    </row>
    <row r="125" spans="1:7" x14ac:dyDescent="0.5">
      <c r="A125" s="42">
        <v>3004200</v>
      </c>
      <c r="B125" s="35" t="s">
        <v>221</v>
      </c>
      <c r="C125" s="37">
        <f>IF(データ!$V$1=3,ROUND(集計B!C125,6)/1000000,IF(データ!$V$1=2,ROUND(集計B!C125,3)/1000,集計B!C125))</f>
        <v>-223191.82399999999</v>
      </c>
      <c r="D125" s="37">
        <f>IF(データ!$V$1=3,ROUND(集計B!D125,6)/1000000,IF(データ!$V$1=2,ROUND(集計B!D125,3)/1000,集計B!D125))</f>
        <v>4601.1980000000003</v>
      </c>
      <c r="E125" s="37">
        <f>IF(データ!$V$1=3,ROUND(集計B!E125,6)/1000000,IF(データ!$V$1=2,ROUND(集計B!E125,3)/1000,集計B!E125))</f>
        <v>4519868.5429999996</v>
      </c>
      <c r="F125" s="37">
        <f>IF(データ!$V$1=3,ROUND(集計B!F125,6)/1000000,IF(データ!$V$1=2,ROUND(集計B!F125,3)/1000,集計B!F125))</f>
        <v>4515267.3449999997</v>
      </c>
      <c r="G125" s="37">
        <f>IF(データ!$V$1=3,ROUND(集計B!G125,6)/1000000,IF(データ!$V$1=2,ROUND(集計B!G125,3)/1000,集計B!G125))</f>
        <v>4292075.5209999997</v>
      </c>
    </row>
    <row r="126" spans="1:7" x14ac:dyDescent="0.5">
      <c r="A126" s="42">
        <v>3004300</v>
      </c>
      <c r="B126" s="35" t="s">
        <v>222</v>
      </c>
      <c r="C126" s="37">
        <f>IF(データ!$V$1=3,ROUND(集計B!C126,6)/1000000,IF(データ!$V$1=2,ROUND(集計B!C126,3)/1000,集計B!C126))</f>
        <v>0</v>
      </c>
      <c r="D126" s="37">
        <f>IF(データ!$V$1=3,ROUND(集計B!D126,6)/1000000,IF(データ!$V$1=2,ROUND(集計B!D126,3)/1000,集計B!D126))</f>
        <v>0</v>
      </c>
      <c r="E126" s="37">
        <f>IF(データ!$V$1=3,ROUND(集計B!E126,6)/1000000,IF(データ!$V$1=2,ROUND(集計B!E126,3)/1000,集計B!E126))</f>
        <v>0</v>
      </c>
      <c r="F126" s="37">
        <f>IF(データ!$V$1=3,ROUND(集計B!F126,6)/1000000,IF(データ!$V$1=2,ROUND(集計B!F126,3)/1000,集計B!F126))</f>
        <v>0</v>
      </c>
      <c r="G126" s="37">
        <f>IF(データ!$V$1=3,ROUND(集計B!G126,6)/1000000,IF(データ!$V$1=2,ROUND(集計B!G126,3)/1000,集計B!G126))</f>
        <v>0</v>
      </c>
    </row>
    <row r="127" spans="1:7" x14ac:dyDescent="0.5">
      <c r="A127" s="42">
        <v>3005000</v>
      </c>
      <c r="B127" s="35" t="s">
        <v>117</v>
      </c>
      <c r="C127" s="37">
        <f>IF(データ!$V$1=3,ROUND(集計B!C127,6)/1000000,IF(データ!$V$1=2,ROUND(集計B!C127,3)/1000,集計B!C127))</f>
        <v>0</v>
      </c>
      <c r="D127" s="37">
        <f>IF(データ!$V$1=3,ROUND(集計B!D127,6)/1000000,IF(データ!$V$1=2,ROUND(集計B!D127,3)/1000,集計B!D127))</f>
        <v>0</v>
      </c>
      <c r="E127" s="37">
        <f>IF(データ!$V$1=3,ROUND(集計B!E127,6)/1000000,IF(データ!$V$1=2,ROUND(集計B!E127,3)/1000,集計B!E127))</f>
        <v>2246932.9130000002</v>
      </c>
      <c r="F127" s="37">
        <f>IF(データ!$V$1=3,ROUND(集計B!F127,6)/1000000,IF(データ!$V$1=2,ROUND(集計B!F127,3)/1000,集計B!F127))</f>
        <v>2246932.9130000002</v>
      </c>
      <c r="G127" s="37">
        <f>IF(データ!$V$1=3,ROUND(集計B!G127,6)/1000000,IF(データ!$V$1=2,ROUND(集計B!G127,3)/1000,集計B!G127))</f>
        <v>2246932.9130000002</v>
      </c>
    </row>
    <row r="128" spans="1:7" x14ac:dyDescent="0.5">
      <c r="A128" s="42">
        <v>3005200</v>
      </c>
      <c r="B128" s="35" t="s">
        <v>223</v>
      </c>
      <c r="C128" s="37">
        <f>IF(データ!$V$1=3,ROUND(集計B!C128,6)/1000000,IF(データ!$V$1=2,ROUND(集計B!C128,3)/1000,集計B!C128))</f>
        <v>0</v>
      </c>
      <c r="D128" s="37">
        <f>IF(データ!$V$1=3,ROUND(集計B!D128,6)/1000000,IF(データ!$V$1=2,ROUND(集計B!D128,3)/1000,集計B!D128))</f>
        <v>0</v>
      </c>
      <c r="E128" s="37">
        <f>IF(データ!$V$1=3,ROUND(集計B!E128,6)/1000000,IF(データ!$V$1=2,ROUND(集計B!E128,3)/1000,集計B!E128))</f>
        <v>2246932.9130000002</v>
      </c>
      <c r="F128" s="37">
        <f>IF(データ!$V$1=3,ROUND(集計B!F128,6)/1000000,IF(データ!$V$1=2,ROUND(集計B!F128,3)/1000,集計B!F128))</f>
        <v>2246932.9130000002</v>
      </c>
      <c r="G128" s="37">
        <f>IF(データ!$V$1=3,ROUND(集計B!G128,6)/1000000,IF(データ!$V$1=2,ROUND(集計B!G128,3)/1000,集計B!G128))</f>
        <v>2246932.9130000002</v>
      </c>
    </row>
    <row r="129" spans="1:7" x14ac:dyDescent="0.5">
      <c r="A129" s="42">
        <v>3005300</v>
      </c>
      <c r="B129" s="35" t="s">
        <v>224</v>
      </c>
      <c r="C129" s="37">
        <f>IF(データ!$V$1=3,ROUND(集計B!C129,6)/1000000,IF(データ!$V$1=2,ROUND(集計B!C129,3)/1000,集計B!C129))</f>
        <v>0</v>
      </c>
      <c r="D129" s="37">
        <f>IF(データ!$V$1=3,ROUND(集計B!D129,6)/1000000,IF(データ!$V$1=2,ROUND(集計B!D129,3)/1000,集計B!D129))</f>
        <v>0</v>
      </c>
      <c r="E129" s="37">
        <f>IF(データ!$V$1=3,ROUND(集計B!E129,6)/1000000,IF(データ!$V$1=2,ROUND(集計B!E129,3)/1000,集計B!E129))</f>
        <v>0</v>
      </c>
      <c r="F129" s="37">
        <f>IF(データ!$V$1=3,ROUND(集計B!F129,6)/1000000,IF(データ!$V$1=2,ROUND(集計B!F129,3)/1000,集計B!F129))</f>
        <v>0</v>
      </c>
      <c r="G129" s="37">
        <f>IF(データ!$V$1=3,ROUND(集計B!G129,6)/1000000,IF(データ!$V$1=2,ROUND(集計B!G129,3)/1000,集計B!G129))</f>
        <v>0</v>
      </c>
    </row>
    <row r="130" spans="1:7" x14ac:dyDescent="0.5">
      <c r="A130" s="42">
        <v>3006000</v>
      </c>
      <c r="B130" s="35" t="s">
        <v>225</v>
      </c>
      <c r="C130" s="37">
        <f>IF(データ!$V$1=3,ROUND(集計B!C130,6)/1000000,IF(データ!$V$1=2,ROUND(集計B!C130,3)/1000,集計B!C130))</f>
        <v>-223191.82399999999</v>
      </c>
      <c r="D130" s="37">
        <f>IF(データ!$V$1=3,ROUND(集計B!D130,6)/1000000,IF(データ!$V$1=2,ROUND(集計B!D130,3)/1000,集計B!D130))</f>
        <v>-7548145.6239999998</v>
      </c>
      <c r="E130" s="37">
        <f>IF(データ!$V$1=3,ROUND(集計B!E130,6)/1000000,IF(データ!$V$1=2,ROUND(集計B!E130,3)/1000,集計B!E130))</f>
        <v>-7827067.341</v>
      </c>
      <c r="F130" s="37">
        <f>IF(データ!$V$1=3,ROUND(集計B!F130,6)/1000000,IF(データ!$V$1=2,ROUND(集計B!F130,3)/1000,集計B!F130))</f>
        <v>278921.717</v>
      </c>
      <c r="G130" s="37">
        <f>IF(データ!$V$1=3,ROUND(集計B!G130,6)/1000000,IF(データ!$V$1=2,ROUND(集計B!G130,3)/1000,集計B!G130))</f>
        <v>55729.892999999996</v>
      </c>
    </row>
    <row r="131" spans="1:7" x14ac:dyDescent="0.5">
      <c r="A131" s="42">
        <v>3006200</v>
      </c>
      <c r="B131" s="35" t="s">
        <v>226</v>
      </c>
      <c r="C131" s="37">
        <f>IF(データ!$V$1=3,ROUND(集計B!C131,6)/1000000,IF(データ!$V$1=2,ROUND(集計B!C131,3)/1000,集計B!C131))</f>
        <v>-223191.82399999999</v>
      </c>
      <c r="D131" s="37">
        <f>IF(データ!$V$1=3,ROUND(集計B!D131,6)/1000000,IF(データ!$V$1=2,ROUND(集計B!D131,3)/1000,集計B!D131))</f>
        <v>7548145.6239999998</v>
      </c>
      <c r="E131" s="37">
        <f>IF(データ!$V$1=3,ROUND(集計B!E131,6)/1000000,IF(データ!$V$1=2,ROUND(集計B!E131,3)/1000,集計B!E131))</f>
        <v>7827067.341</v>
      </c>
      <c r="F131" s="37">
        <f>IF(データ!$V$1=3,ROUND(集計B!F131,6)/1000000,IF(データ!$V$1=2,ROUND(集計B!F131,3)/1000,集計B!F131))</f>
        <v>278921.717</v>
      </c>
      <c r="G131" s="37">
        <f>IF(データ!$V$1=3,ROUND(集計B!G131,6)/1000000,IF(データ!$V$1=2,ROUND(集計B!G131,3)/1000,集計B!G131))</f>
        <v>55729.892999999996</v>
      </c>
    </row>
    <row r="132" spans="1:7" x14ac:dyDescent="0.5">
      <c r="A132" s="42">
        <v>3006300</v>
      </c>
      <c r="B132" s="35" t="s">
        <v>227</v>
      </c>
      <c r="C132" s="37">
        <f>IF(データ!$V$1=3,ROUND(集計B!C132,6)/1000000,IF(データ!$V$1=2,ROUND(集計B!C132,3)/1000,集計B!C132))</f>
        <v>0</v>
      </c>
      <c r="D132" s="37">
        <f>IF(データ!$V$1=3,ROUND(集計B!D132,6)/1000000,IF(データ!$V$1=2,ROUND(集計B!D132,3)/1000,集計B!D132))</f>
        <v>0</v>
      </c>
      <c r="E132" s="37">
        <f>IF(データ!$V$1=3,ROUND(集計B!E132,6)/1000000,IF(データ!$V$1=2,ROUND(集計B!E132,3)/1000,集計B!E132))</f>
        <v>0</v>
      </c>
      <c r="F132" s="37">
        <f>IF(データ!$V$1=3,ROUND(集計B!F132,6)/1000000,IF(データ!$V$1=2,ROUND(集計B!F132,3)/1000,集計B!F132))</f>
        <v>0</v>
      </c>
      <c r="G132" s="37">
        <f>IF(データ!$V$1=3,ROUND(集計B!G132,6)/1000000,IF(データ!$V$1=2,ROUND(集計B!G132,3)/1000,集計B!G132))</f>
        <v>0</v>
      </c>
    </row>
    <row r="133" spans="1:7" x14ac:dyDescent="0.5">
      <c r="A133" s="42">
        <v>3007000</v>
      </c>
      <c r="B133" s="35" t="s">
        <v>118</v>
      </c>
      <c r="C133" s="37">
        <f>IF(データ!$V$1=3,ROUND(集計B!C133,6)/1000000,IF(データ!$V$1=2,ROUND(集計B!C133,3)/1000,集計B!C133))</f>
        <v>0</v>
      </c>
      <c r="D133" s="37">
        <f>IF(データ!$V$1=3,ROUND(集計B!D133,6)/1000000,IF(データ!$V$1=2,ROUND(集計B!D133,3)/1000,集計B!D133))</f>
        <v>1384593.557</v>
      </c>
      <c r="E133" s="37">
        <f>IF(データ!$V$1=3,ROUND(集計B!E133,6)/1000000,IF(データ!$V$1=2,ROUND(集計B!E133,3)/1000,集計B!E133))</f>
        <v>1384593.557</v>
      </c>
      <c r="F133" s="37">
        <f>IF(データ!$V$1=3,ROUND(集計B!F133,6)/1000000,IF(データ!$V$1=2,ROUND(集計B!F133,3)/1000,集計B!F133))</f>
        <v>0</v>
      </c>
      <c r="G133" s="37">
        <f>IF(データ!$V$1=3,ROUND(集計B!G133,6)/1000000,IF(データ!$V$1=2,ROUND(集計B!G133,3)/1000,集計B!G133))</f>
        <v>0</v>
      </c>
    </row>
    <row r="134" spans="1:7" x14ac:dyDescent="0.5">
      <c r="A134" s="42">
        <v>3007100</v>
      </c>
      <c r="B134" s="35" t="s">
        <v>228</v>
      </c>
      <c r="C134" s="37">
        <f>IF(データ!$V$1=3,ROUND(集計B!C134,6)/1000000,IF(データ!$V$1=2,ROUND(集計B!C134,3)/1000,集計B!C134))</f>
        <v>0</v>
      </c>
      <c r="D134" s="37">
        <f>IF(データ!$V$1=3,ROUND(集計B!D134,6)/1000000,IF(データ!$V$1=2,ROUND(集計B!D134,3)/1000,集計B!D134))</f>
        <v>652206.86399999994</v>
      </c>
      <c r="E134" s="37">
        <f>IF(データ!$V$1=3,ROUND(集計B!E134,6)/1000000,IF(データ!$V$1=2,ROUND(集計B!E134,3)/1000,集計B!E134))</f>
        <v>732386.69299999997</v>
      </c>
      <c r="F134" s="37">
        <f>IF(データ!$V$1=3,ROUND(集計B!F134,6)/1000000,IF(データ!$V$1=2,ROUND(集計B!F134,3)/1000,集計B!F134))</f>
        <v>80179.828999999998</v>
      </c>
      <c r="G134" s="37">
        <f>IF(データ!$V$1=3,ROUND(集計B!G134,6)/1000000,IF(データ!$V$1=2,ROUND(集計B!G134,3)/1000,集計B!G134))</f>
        <v>80179.828999999998</v>
      </c>
    </row>
    <row r="135" spans="1:7" x14ac:dyDescent="0.5">
      <c r="A135" s="42">
        <v>3007200</v>
      </c>
      <c r="B135" s="35" t="s">
        <v>229</v>
      </c>
      <c r="C135" s="37">
        <f>IF(データ!$V$1=3,ROUND(集計B!C135,6)/1000000,IF(データ!$V$1=2,ROUND(集計B!C135,3)/1000,集計B!C135))</f>
        <v>0</v>
      </c>
      <c r="D135" s="37">
        <f>IF(データ!$V$1=3,ROUND(集計B!D135,6)/1000000,IF(データ!$V$1=2,ROUND(集計B!D135,3)/1000,集計B!D135))</f>
        <v>732386.69299999997</v>
      </c>
      <c r="E135" s="37">
        <f>IF(データ!$V$1=3,ROUND(集計B!E135,6)/1000000,IF(データ!$V$1=2,ROUND(集計B!E135,3)/1000,集計B!E135))</f>
        <v>652206.86399999994</v>
      </c>
      <c r="F135" s="37">
        <f>IF(データ!$V$1=3,ROUND(集計B!F135,6)/1000000,IF(データ!$V$1=2,ROUND(集計B!F135,3)/1000,集計B!F135))</f>
        <v>-80179.828999999998</v>
      </c>
      <c r="G135" s="37">
        <f>IF(データ!$V$1=3,ROUND(集計B!G135,6)/1000000,IF(データ!$V$1=2,ROUND(集計B!G135,3)/1000,集計B!G135))</f>
        <v>-80179.828999999998</v>
      </c>
    </row>
    <row r="136" spans="1:7" x14ac:dyDescent="0.5">
      <c r="A136" s="42">
        <v>3008000</v>
      </c>
      <c r="B136" s="35" t="s">
        <v>119</v>
      </c>
      <c r="C136" s="37">
        <f>IF(データ!$V$1=3,ROUND(集計B!C136,6)/1000000,IF(データ!$V$1=2,ROUND(集計B!C136,3)/1000,集計B!C136))</f>
        <v>0</v>
      </c>
      <c r="D136" s="37">
        <f>IF(データ!$V$1=3,ROUND(集計B!D136,6)/1000000,IF(データ!$V$1=2,ROUND(集計B!D136,3)/1000,集計B!D136))</f>
        <v>463054.43</v>
      </c>
      <c r="E136" s="37">
        <f>IF(データ!$V$1=3,ROUND(集計B!E136,6)/1000000,IF(データ!$V$1=2,ROUND(集計B!E136,3)/1000,集計B!E136))</f>
        <v>463054.43</v>
      </c>
      <c r="F136" s="37">
        <f>IF(データ!$V$1=3,ROUND(集計B!F136,6)/1000000,IF(データ!$V$1=2,ROUND(集計B!F136,3)/1000,集計B!F136))</f>
        <v>0</v>
      </c>
      <c r="G136" s="37">
        <f>IF(データ!$V$1=3,ROUND(集計B!G136,6)/1000000,IF(データ!$V$1=2,ROUND(集計B!G136,3)/1000,集計B!G136))</f>
        <v>0</v>
      </c>
    </row>
    <row r="137" spans="1:7" x14ac:dyDescent="0.5">
      <c r="A137" s="42">
        <v>3008100</v>
      </c>
      <c r="B137" s="35" t="s">
        <v>230</v>
      </c>
      <c r="C137" s="37">
        <f>IF(データ!$V$1=3,ROUND(集計B!C137,6)/1000000,IF(データ!$V$1=2,ROUND(集計B!C137,3)/1000,集計B!C137))</f>
        <v>0</v>
      </c>
      <c r="D137" s="37">
        <f>IF(データ!$V$1=3,ROUND(集計B!D137,6)/1000000,IF(データ!$V$1=2,ROUND(集計B!D137,3)/1000,集計B!D137))</f>
        <v>0</v>
      </c>
      <c r="E137" s="37">
        <f>IF(データ!$V$1=3,ROUND(集計B!E137,6)/1000000,IF(データ!$V$1=2,ROUND(集計B!E137,3)/1000,集計B!E137))</f>
        <v>463054.43</v>
      </c>
      <c r="F137" s="37">
        <f>IF(データ!$V$1=3,ROUND(集計B!F137,6)/1000000,IF(データ!$V$1=2,ROUND(集計B!F137,3)/1000,集計B!F137))</f>
        <v>463054.43</v>
      </c>
      <c r="G137" s="37">
        <f>IF(データ!$V$1=3,ROUND(集計B!G137,6)/1000000,IF(データ!$V$1=2,ROUND(集計B!G137,3)/1000,集計B!G137))</f>
        <v>463054.43</v>
      </c>
    </row>
    <row r="138" spans="1:7" x14ac:dyDescent="0.5">
      <c r="A138" s="42">
        <v>3008200</v>
      </c>
      <c r="B138" s="35" t="s">
        <v>231</v>
      </c>
      <c r="C138" s="37">
        <f>IF(データ!$V$1=3,ROUND(集計B!C138,6)/1000000,IF(データ!$V$1=2,ROUND(集計B!C138,3)/1000,集計B!C138))</f>
        <v>0</v>
      </c>
      <c r="D138" s="37">
        <f>IF(データ!$V$1=3,ROUND(集計B!D138,6)/1000000,IF(データ!$V$1=2,ROUND(集計B!D138,3)/1000,集計B!D138))</f>
        <v>463054.43</v>
      </c>
      <c r="E138" s="37">
        <f>IF(データ!$V$1=3,ROUND(集計B!E138,6)/1000000,IF(データ!$V$1=2,ROUND(集計B!E138,3)/1000,集計B!E138))</f>
        <v>0</v>
      </c>
      <c r="F138" s="37">
        <f>IF(データ!$V$1=3,ROUND(集計B!F138,6)/1000000,IF(データ!$V$1=2,ROUND(集計B!F138,3)/1000,集計B!F138))</f>
        <v>-463054.43</v>
      </c>
      <c r="G138" s="37">
        <f>IF(データ!$V$1=3,ROUND(集計B!G138,6)/1000000,IF(データ!$V$1=2,ROUND(集計B!G138,3)/1000,集計B!G138))</f>
        <v>-463054.43</v>
      </c>
    </row>
    <row r="139" spans="1:7" x14ac:dyDescent="0.5">
      <c r="A139" s="42">
        <v>3009000</v>
      </c>
      <c r="B139" s="35" t="s">
        <v>120</v>
      </c>
      <c r="C139" s="37">
        <f>IF(データ!$V$1=3,ROUND(集計B!C139,6)/1000000,IF(データ!$V$1=2,ROUND(集計B!C139,3)/1000,集計B!C139))</f>
        <v>0</v>
      </c>
      <c r="D139" s="37">
        <f>IF(データ!$V$1=3,ROUND(集計B!D139,6)/1000000,IF(データ!$V$1=2,ROUND(集計B!D139,3)/1000,集計B!D139))</f>
        <v>582862.27</v>
      </c>
      <c r="E139" s="37">
        <f>IF(データ!$V$1=3,ROUND(集計B!E139,6)/1000000,IF(データ!$V$1=2,ROUND(集計B!E139,3)/1000,集計B!E139))</f>
        <v>582862.27</v>
      </c>
      <c r="F139" s="37">
        <f>IF(データ!$V$1=3,ROUND(集計B!F139,6)/1000000,IF(データ!$V$1=2,ROUND(集計B!F139,3)/1000,集計B!F139))</f>
        <v>0</v>
      </c>
      <c r="G139" s="37">
        <f>IF(データ!$V$1=3,ROUND(集計B!G139,6)/1000000,IF(データ!$V$1=2,ROUND(集計B!G139,3)/1000,集計B!G139))</f>
        <v>0</v>
      </c>
    </row>
    <row r="140" spans="1:7" x14ac:dyDescent="0.5">
      <c r="A140" s="42">
        <v>3009100</v>
      </c>
      <c r="B140" s="35" t="s">
        <v>232</v>
      </c>
      <c r="C140" s="37">
        <f>IF(データ!$V$1=3,ROUND(集計B!C140,6)/1000000,IF(データ!$V$1=2,ROUND(集計B!C140,3)/1000,集計B!C140))</f>
        <v>0</v>
      </c>
      <c r="D140" s="37">
        <f>IF(データ!$V$1=3,ROUND(集計B!D140,6)/1000000,IF(データ!$V$1=2,ROUND(集計B!D140,3)/1000,集計B!D140))</f>
        <v>582862.27</v>
      </c>
      <c r="E140" s="37">
        <f>IF(データ!$V$1=3,ROUND(集計B!E140,6)/1000000,IF(データ!$V$1=2,ROUND(集計B!E140,3)/1000,集計B!E140))</f>
        <v>0</v>
      </c>
      <c r="F140" s="37">
        <f>IF(データ!$V$1=3,ROUND(集計B!F140,6)/1000000,IF(データ!$V$1=2,ROUND(集計B!F140,3)/1000,集計B!F140))</f>
        <v>-582862.27</v>
      </c>
      <c r="G140" s="37">
        <f>IF(データ!$V$1=3,ROUND(集計B!G140,6)/1000000,IF(データ!$V$1=2,ROUND(集計B!G140,3)/1000,集計B!G140))</f>
        <v>-582862.27</v>
      </c>
    </row>
    <row r="141" spans="1:7" x14ac:dyDescent="0.5">
      <c r="A141" s="42">
        <v>3009200</v>
      </c>
      <c r="B141" s="35" t="s">
        <v>233</v>
      </c>
      <c r="C141" s="37">
        <f>IF(データ!$V$1=3,ROUND(集計B!C141,6)/1000000,IF(データ!$V$1=2,ROUND(集計B!C141,3)/1000,集計B!C141))</f>
        <v>0</v>
      </c>
      <c r="D141" s="37">
        <f>IF(データ!$V$1=3,ROUND(集計B!D141,6)/1000000,IF(データ!$V$1=2,ROUND(集計B!D141,3)/1000,集計B!D141))</f>
        <v>0</v>
      </c>
      <c r="E141" s="37">
        <f>IF(データ!$V$1=3,ROUND(集計B!E141,6)/1000000,IF(データ!$V$1=2,ROUND(集計B!E141,3)/1000,集計B!E141))</f>
        <v>582862.27</v>
      </c>
      <c r="F141" s="37">
        <f>IF(データ!$V$1=3,ROUND(集計B!F141,6)/1000000,IF(データ!$V$1=2,ROUND(集計B!F141,3)/1000,集計B!F141))</f>
        <v>582862.27</v>
      </c>
      <c r="G141" s="37">
        <f>IF(データ!$V$1=3,ROUND(集計B!G141,6)/1000000,IF(データ!$V$1=2,ROUND(集計B!G141,3)/1000,集計B!G141))</f>
        <v>582862.27</v>
      </c>
    </row>
    <row r="142" spans="1:7" x14ac:dyDescent="0.5">
      <c r="A142" s="42">
        <v>3010000</v>
      </c>
      <c r="B142" s="35" t="s">
        <v>121</v>
      </c>
      <c r="C142" s="37">
        <f>IF(データ!$V$1=3,ROUND(集計B!C142,6)/1000000,IF(データ!$V$1=2,ROUND(集計B!C142,3)/1000,集計B!C142))</f>
        <v>0</v>
      </c>
      <c r="D142" s="37">
        <f>IF(データ!$V$1=3,ROUND(集計B!D142,6)/1000000,IF(データ!$V$1=2,ROUND(集計B!D142,3)/1000,集計B!D142))</f>
        <v>269332.26299999998</v>
      </c>
      <c r="E142" s="37">
        <f>IF(データ!$V$1=3,ROUND(集計B!E142,6)/1000000,IF(データ!$V$1=2,ROUND(集計B!E142,3)/1000,集計B!E142))</f>
        <v>269332.26299999998</v>
      </c>
      <c r="F142" s="37">
        <f>IF(データ!$V$1=3,ROUND(集計B!F142,6)/1000000,IF(データ!$V$1=2,ROUND(集計B!F142,3)/1000,集計B!F142))</f>
        <v>0</v>
      </c>
      <c r="G142" s="37">
        <f>IF(データ!$V$1=3,ROUND(集計B!G142,6)/1000000,IF(データ!$V$1=2,ROUND(集計B!G142,3)/1000,集計B!G142))</f>
        <v>0</v>
      </c>
    </row>
    <row r="143" spans="1:7" x14ac:dyDescent="0.5">
      <c r="A143" s="42">
        <v>3010100</v>
      </c>
      <c r="B143" s="35" t="s">
        <v>234</v>
      </c>
      <c r="C143" s="37">
        <f>IF(データ!$V$1=3,ROUND(集計B!C143,6)/1000000,IF(データ!$V$1=2,ROUND(集計B!C143,3)/1000,集計B!C143))</f>
        <v>0</v>
      </c>
      <c r="D143" s="37">
        <f>IF(データ!$V$1=3,ROUND(集計B!D143,6)/1000000,IF(データ!$V$1=2,ROUND(集計B!D143,3)/1000,集計B!D143))</f>
        <v>0</v>
      </c>
      <c r="E143" s="37">
        <f>IF(データ!$V$1=3,ROUND(集計B!E143,6)/1000000,IF(データ!$V$1=2,ROUND(集計B!E143,3)/1000,集計B!E143))</f>
        <v>269332.26299999998</v>
      </c>
      <c r="F143" s="37">
        <f>IF(データ!$V$1=3,ROUND(集計B!F143,6)/1000000,IF(データ!$V$1=2,ROUND(集計B!F143,3)/1000,集計B!F143))</f>
        <v>269332.26299999998</v>
      </c>
      <c r="G143" s="37">
        <f>IF(データ!$V$1=3,ROUND(集計B!G143,6)/1000000,IF(データ!$V$1=2,ROUND(集計B!G143,3)/1000,集計B!G143))</f>
        <v>269332.26299999998</v>
      </c>
    </row>
    <row r="144" spans="1:7" x14ac:dyDescent="0.5">
      <c r="A144" s="42">
        <v>3010200</v>
      </c>
      <c r="B144" s="35" t="s">
        <v>235</v>
      </c>
      <c r="C144" s="37">
        <f>IF(データ!$V$1=3,ROUND(集計B!C144,6)/1000000,IF(データ!$V$1=2,ROUND(集計B!C144,3)/1000,集計B!C144))</f>
        <v>0</v>
      </c>
      <c r="D144" s="37">
        <f>IF(データ!$V$1=3,ROUND(集計B!D144,6)/1000000,IF(データ!$V$1=2,ROUND(集計B!D144,3)/1000,集計B!D144))</f>
        <v>269332.26299999998</v>
      </c>
      <c r="E144" s="37">
        <f>IF(データ!$V$1=3,ROUND(集計B!E144,6)/1000000,IF(データ!$V$1=2,ROUND(集計B!E144,3)/1000,集計B!E144))</f>
        <v>0</v>
      </c>
      <c r="F144" s="37">
        <f>IF(データ!$V$1=3,ROUND(集計B!F144,6)/1000000,IF(データ!$V$1=2,ROUND(集計B!F144,3)/1000,集計B!F144))</f>
        <v>-269332.26299999998</v>
      </c>
      <c r="G144" s="37">
        <f>IF(データ!$V$1=3,ROUND(集計B!G144,6)/1000000,IF(データ!$V$1=2,ROUND(集計B!G144,3)/1000,集計B!G144))</f>
        <v>-269332.26299999998</v>
      </c>
    </row>
    <row r="145" spans="1:7" x14ac:dyDescent="0.5">
      <c r="A145" s="42">
        <v>3011000</v>
      </c>
      <c r="B145" s="35" t="s">
        <v>122</v>
      </c>
      <c r="C145" s="37">
        <f>IF(データ!$V$1=3,ROUND(集計B!C145,6)/1000000,IF(データ!$V$1=2,ROUND(集計B!C145,3)/1000,集計B!C145))</f>
        <v>0</v>
      </c>
      <c r="D145" s="37">
        <f>IF(データ!$V$1=3,ROUND(集計B!D145,6)/1000000,IF(データ!$V$1=2,ROUND(集計B!D145,3)/1000,集計B!D145))</f>
        <v>69344.593999999997</v>
      </c>
      <c r="E145" s="37">
        <f>IF(データ!$V$1=3,ROUND(集計B!E145,6)/1000000,IF(データ!$V$1=2,ROUND(集計B!E145,3)/1000,集計B!E145))</f>
        <v>69344.593999999997</v>
      </c>
      <c r="F145" s="37">
        <f>IF(データ!$V$1=3,ROUND(集計B!F145,6)/1000000,IF(データ!$V$1=2,ROUND(集計B!F145,3)/1000,集計B!F145))</f>
        <v>0</v>
      </c>
      <c r="G145" s="37">
        <f>IF(データ!$V$1=3,ROUND(集計B!G145,6)/1000000,IF(データ!$V$1=2,ROUND(集計B!G145,3)/1000,集計B!G145))</f>
        <v>0</v>
      </c>
    </row>
    <row r="146" spans="1:7" x14ac:dyDescent="0.5">
      <c r="A146" s="42">
        <v>3011100</v>
      </c>
      <c r="B146" s="35" t="s">
        <v>236</v>
      </c>
      <c r="C146" s="37">
        <f>IF(データ!$V$1=3,ROUND(集計B!C146,6)/1000000,IF(データ!$V$1=2,ROUND(集計B!C146,3)/1000,集計B!C146))</f>
        <v>0</v>
      </c>
      <c r="D146" s="37">
        <f>IF(データ!$V$1=3,ROUND(集計B!D146,6)/1000000,IF(データ!$V$1=2,ROUND(集計B!D146,3)/1000,集計B!D146))</f>
        <v>69344.593999999997</v>
      </c>
      <c r="E146" s="37">
        <f>IF(データ!$V$1=3,ROUND(集計B!E146,6)/1000000,IF(データ!$V$1=2,ROUND(集計B!E146,3)/1000,集計B!E146))</f>
        <v>0</v>
      </c>
      <c r="F146" s="37">
        <f>IF(データ!$V$1=3,ROUND(集計B!F146,6)/1000000,IF(データ!$V$1=2,ROUND(集計B!F146,3)/1000,集計B!F146))</f>
        <v>-69344.593999999997</v>
      </c>
      <c r="G146" s="37">
        <f>IF(データ!$V$1=3,ROUND(集計B!G146,6)/1000000,IF(データ!$V$1=2,ROUND(集計B!G146,3)/1000,集計B!G146))</f>
        <v>-69344.593999999997</v>
      </c>
    </row>
    <row r="147" spans="1:7" x14ac:dyDescent="0.5">
      <c r="A147" s="42">
        <v>3011200</v>
      </c>
      <c r="B147" s="35" t="s">
        <v>237</v>
      </c>
      <c r="C147" s="37">
        <f>IF(データ!$V$1=3,ROUND(集計B!C147,6)/1000000,IF(データ!$V$1=2,ROUND(集計B!C147,3)/1000,集計B!C147))</f>
        <v>0</v>
      </c>
      <c r="D147" s="37">
        <f>IF(データ!$V$1=3,ROUND(集計B!D147,6)/1000000,IF(データ!$V$1=2,ROUND(集計B!D147,3)/1000,集計B!D147))</f>
        <v>0</v>
      </c>
      <c r="E147" s="37">
        <f>IF(データ!$V$1=3,ROUND(集計B!E147,6)/1000000,IF(データ!$V$1=2,ROUND(集計B!E147,3)/1000,集計B!E147))</f>
        <v>69344.593999999997</v>
      </c>
      <c r="F147" s="37">
        <f>IF(データ!$V$1=3,ROUND(集計B!F147,6)/1000000,IF(データ!$V$1=2,ROUND(集計B!F147,3)/1000,集計B!F147))</f>
        <v>69344.593999999997</v>
      </c>
      <c r="G147" s="37">
        <f>IF(データ!$V$1=3,ROUND(集計B!G147,6)/1000000,IF(データ!$V$1=2,ROUND(集計B!G147,3)/1000,集計B!G147))</f>
        <v>69344.593999999997</v>
      </c>
    </row>
    <row r="148" spans="1:7" x14ac:dyDescent="0.5">
      <c r="A148" s="42">
        <v>3012000</v>
      </c>
      <c r="B148" s="35" t="s">
        <v>123</v>
      </c>
      <c r="C148" s="37">
        <f>IF(データ!$V$1=3,ROUND(集計B!C148,6)/1000000,IF(データ!$V$1=2,ROUND(集計B!C148,3)/1000,集計B!C148))</f>
        <v>0</v>
      </c>
      <c r="D148" s="37">
        <f>IF(データ!$V$1=3,ROUND(集計B!D148,6)/1000000,IF(データ!$V$1=2,ROUND(集計B!D148,3)/1000,集計B!D148))</f>
        <v>0</v>
      </c>
      <c r="E148" s="37">
        <f>IF(データ!$V$1=3,ROUND(集計B!E148,6)/1000000,IF(データ!$V$1=2,ROUND(集計B!E148,3)/1000,集計B!E148))</f>
        <v>0</v>
      </c>
      <c r="F148" s="37">
        <f>IF(データ!$V$1=3,ROUND(集計B!F148,6)/1000000,IF(データ!$V$1=2,ROUND(集計B!F148,3)/1000,集計B!F148))</f>
        <v>0</v>
      </c>
      <c r="G148" s="37">
        <f>IF(データ!$V$1=3,ROUND(集計B!G148,6)/1000000,IF(データ!$V$1=2,ROUND(集計B!G148,3)/1000,集計B!G148))</f>
        <v>0</v>
      </c>
    </row>
    <row r="149" spans="1:7" x14ac:dyDescent="0.5">
      <c r="A149" s="42">
        <v>3013000</v>
      </c>
      <c r="B149" s="35" t="s">
        <v>238</v>
      </c>
      <c r="C149" s="37">
        <f>IF(データ!$V$1=3,ROUND(集計B!C149,6)/1000000,IF(データ!$V$1=2,ROUND(集計B!C149,3)/1000,集計B!C149))</f>
        <v>0</v>
      </c>
      <c r="D149" s="37">
        <f>IF(データ!$V$1=3,ROUND(集計B!D149,6)/1000000,IF(データ!$V$1=2,ROUND(集計B!D149,3)/1000,集計B!D149))</f>
        <v>0</v>
      </c>
      <c r="E149" s="37">
        <f>IF(データ!$V$1=3,ROUND(集計B!E149,6)/1000000,IF(データ!$V$1=2,ROUND(集計B!E149,3)/1000,集計B!E149))</f>
        <v>0</v>
      </c>
      <c r="F149" s="37">
        <f>IF(データ!$V$1=3,ROUND(集計B!F149,6)/1000000,IF(データ!$V$1=2,ROUND(集計B!F149,3)/1000,集計B!F149))</f>
        <v>0</v>
      </c>
      <c r="G149" s="37">
        <f>IF(データ!$V$1=3,ROUND(集計B!G149,6)/1000000,IF(データ!$V$1=2,ROUND(集計B!G149,3)/1000,集計B!G149))</f>
        <v>0</v>
      </c>
    </row>
    <row r="150" spans="1:7" x14ac:dyDescent="0.5">
      <c r="A150" s="42">
        <v>3013200</v>
      </c>
      <c r="B150" s="35" t="s">
        <v>239</v>
      </c>
      <c r="C150" s="37">
        <f>IF(データ!$V$1=3,ROUND(集計B!C150,6)/1000000,IF(データ!$V$1=2,ROUND(集計B!C150,3)/1000,集計B!C150))</f>
        <v>0</v>
      </c>
      <c r="D150" s="37">
        <f>IF(データ!$V$1=3,ROUND(集計B!D150,6)/1000000,IF(データ!$V$1=2,ROUND(集計B!D150,3)/1000,集計B!D150))</f>
        <v>0</v>
      </c>
      <c r="E150" s="37">
        <f>IF(データ!$V$1=3,ROUND(集計B!E150,6)/1000000,IF(データ!$V$1=2,ROUND(集計B!E150,3)/1000,集計B!E150))</f>
        <v>0</v>
      </c>
      <c r="F150" s="37">
        <f>IF(データ!$V$1=3,ROUND(集計B!F150,6)/1000000,IF(データ!$V$1=2,ROUND(集計B!F150,3)/1000,集計B!F150))</f>
        <v>0</v>
      </c>
      <c r="G150" s="37">
        <f>IF(データ!$V$1=3,ROUND(集計B!G150,6)/1000000,IF(データ!$V$1=2,ROUND(集計B!G150,3)/1000,集計B!G150))</f>
        <v>0</v>
      </c>
    </row>
    <row r="151" spans="1:7" x14ac:dyDescent="0.5">
      <c r="A151" s="42">
        <v>3013300</v>
      </c>
      <c r="B151" s="35" t="s">
        <v>240</v>
      </c>
      <c r="C151" s="37">
        <f>IF(データ!$V$1=3,ROUND(集計B!C151,6)/1000000,IF(データ!$V$1=2,ROUND(集計B!C151,3)/1000,集計B!C151))</f>
        <v>0</v>
      </c>
      <c r="D151" s="37">
        <f>IF(データ!$V$1=3,ROUND(集計B!D151,6)/1000000,IF(データ!$V$1=2,ROUND(集計B!D151,3)/1000,集計B!D151))</f>
        <v>0</v>
      </c>
      <c r="E151" s="37">
        <f>IF(データ!$V$1=3,ROUND(集計B!E151,6)/1000000,IF(データ!$V$1=2,ROUND(集計B!E151,3)/1000,集計B!E151))</f>
        <v>0</v>
      </c>
      <c r="F151" s="37">
        <f>IF(データ!$V$1=3,ROUND(集計B!F151,6)/1000000,IF(データ!$V$1=2,ROUND(集計B!F151,3)/1000,集計B!F151))</f>
        <v>0</v>
      </c>
      <c r="G151" s="37">
        <f>IF(データ!$V$1=3,ROUND(集計B!G151,6)/1000000,IF(データ!$V$1=2,ROUND(集計B!G151,3)/1000,集計B!G151))</f>
        <v>0</v>
      </c>
    </row>
    <row r="152" spans="1:7" x14ac:dyDescent="0.5">
      <c r="A152" s="42">
        <v>3013400</v>
      </c>
      <c r="B152" s="35" t="s">
        <v>241</v>
      </c>
      <c r="C152" s="37">
        <f>IF(データ!$V$1=3,ROUND(集計B!C152,6)/1000000,IF(データ!$V$1=2,ROUND(集計B!C152,3)/1000,集計B!C152))</f>
        <v>0</v>
      </c>
      <c r="D152" s="37">
        <f>IF(データ!$V$1=3,ROUND(集計B!D152,6)/1000000,IF(データ!$V$1=2,ROUND(集計B!D152,3)/1000,集計B!D152))</f>
        <v>0</v>
      </c>
      <c r="E152" s="37">
        <f>IF(データ!$V$1=3,ROUND(集計B!E152,6)/1000000,IF(データ!$V$1=2,ROUND(集計B!E152,3)/1000,集計B!E152))</f>
        <v>0</v>
      </c>
      <c r="F152" s="37">
        <f>IF(データ!$V$1=3,ROUND(集計B!F152,6)/1000000,IF(データ!$V$1=2,ROUND(集計B!F152,3)/1000,集計B!F152))</f>
        <v>0</v>
      </c>
      <c r="G152" s="37">
        <f>IF(データ!$V$1=3,ROUND(集計B!G152,6)/1000000,IF(データ!$V$1=2,ROUND(集計B!G152,3)/1000,集計B!G152))</f>
        <v>0</v>
      </c>
    </row>
    <row r="153" spans="1:7" x14ac:dyDescent="0.5">
      <c r="A153" s="42">
        <v>3013410</v>
      </c>
      <c r="B153" s="35" t="s">
        <v>1073</v>
      </c>
      <c r="C153" s="37">
        <f>IF(データ!$V$1=3,ROUND(集計B!C153,6)/1000000,IF(データ!$V$1=2,ROUND(集計B!C153,3)/1000,集計B!C153))</f>
        <v>0</v>
      </c>
      <c r="D153" s="37">
        <f>IF(データ!$V$1=3,ROUND(集計B!D153,6)/1000000,IF(データ!$V$1=2,ROUND(集計B!D153,3)/1000,集計B!D153))</f>
        <v>0</v>
      </c>
      <c r="E153" s="37">
        <f>IF(データ!$V$1=3,ROUND(集計B!E153,6)/1000000,IF(データ!$V$1=2,ROUND(集計B!E153,3)/1000,集計B!E153))</f>
        <v>0</v>
      </c>
      <c r="F153" s="37">
        <f>IF(データ!$V$1=3,ROUND(集計B!F153,6)/1000000,IF(データ!$V$1=2,ROUND(集計B!F153,3)/1000,集計B!F153))</f>
        <v>0</v>
      </c>
      <c r="G153" s="37">
        <f>IF(データ!$V$1=3,ROUND(集計B!G153,6)/1000000,IF(データ!$V$1=2,ROUND(集計B!G153,3)/1000,集計B!G153))</f>
        <v>0</v>
      </c>
    </row>
    <row r="154" spans="1:7" x14ac:dyDescent="0.5">
      <c r="A154" s="42">
        <v>3013420</v>
      </c>
      <c r="B154" s="35" t="s">
        <v>1074</v>
      </c>
      <c r="C154" s="37">
        <f>IF(データ!$V$1=3,ROUND(集計B!C154,6)/1000000,IF(データ!$V$1=2,ROUND(集計B!C154,3)/1000,集計B!C154))</f>
        <v>0</v>
      </c>
      <c r="D154" s="37">
        <f>IF(データ!$V$1=3,ROUND(集計B!D154,6)/1000000,IF(データ!$V$1=2,ROUND(集計B!D154,3)/1000,集計B!D154))</f>
        <v>0</v>
      </c>
      <c r="E154" s="37">
        <f>IF(データ!$V$1=3,ROUND(集計B!E154,6)/1000000,IF(データ!$V$1=2,ROUND(集計B!E154,3)/1000,集計B!E154))</f>
        <v>0</v>
      </c>
      <c r="F154" s="37">
        <f>IF(データ!$V$1=3,ROUND(集計B!F154,6)/1000000,IF(データ!$V$1=2,ROUND(集計B!F154,3)/1000,集計B!F154))</f>
        <v>0</v>
      </c>
      <c r="G154" s="37">
        <f>IF(データ!$V$1=3,ROUND(集計B!G154,6)/1000000,IF(データ!$V$1=2,ROUND(集計B!G154,3)/1000,集計B!G154))</f>
        <v>0</v>
      </c>
    </row>
    <row r="155" spans="1:7" x14ac:dyDescent="0.5">
      <c r="A155" s="42">
        <v>3013430</v>
      </c>
      <c r="B155" s="35" t="s">
        <v>1075</v>
      </c>
      <c r="C155" s="37">
        <f>IF(データ!$V$1=3,ROUND(集計B!C155,6)/1000000,IF(データ!$V$1=2,ROUND(集計B!C155,3)/1000,集計B!C155))</f>
        <v>0</v>
      </c>
      <c r="D155" s="37">
        <f>IF(データ!$V$1=3,ROUND(集計B!D155,6)/1000000,IF(データ!$V$1=2,ROUND(集計B!D155,3)/1000,集計B!D155))</f>
        <v>0</v>
      </c>
      <c r="E155" s="37">
        <f>IF(データ!$V$1=3,ROUND(集計B!E155,6)/1000000,IF(データ!$V$1=2,ROUND(集計B!E155,3)/1000,集計B!E155))</f>
        <v>0</v>
      </c>
      <c r="F155" s="37">
        <f>IF(データ!$V$1=3,ROUND(集計B!F155,6)/1000000,IF(データ!$V$1=2,ROUND(集計B!F155,3)/1000,集計B!F155))</f>
        <v>0</v>
      </c>
      <c r="G155" s="37">
        <f>IF(データ!$V$1=3,ROUND(集計B!G155,6)/1000000,IF(データ!$V$1=2,ROUND(集計B!G155,3)/1000,集計B!G155))</f>
        <v>0</v>
      </c>
    </row>
    <row r="156" spans="1:7" x14ac:dyDescent="0.5">
      <c r="A156" s="42">
        <v>3014000</v>
      </c>
      <c r="B156" s="35" t="s">
        <v>242</v>
      </c>
      <c r="C156" s="37">
        <f>IF(データ!$V$1=3,ROUND(集計B!C156,6)/1000000,IF(データ!$V$1=2,ROUND(集計B!C156,3)/1000,集計B!C156))</f>
        <v>0</v>
      </c>
      <c r="D156" s="37">
        <f>IF(データ!$V$1=3,ROUND(集計B!D156,6)/1000000,IF(データ!$V$1=2,ROUND(集計B!D156,3)/1000,集計B!D156))</f>
        <v>1935.298</v>
      </c>
      <c r="E156" s="37">
        <f>IF(データ!$V$1=3,ROUND(集計B!E156,6)/1000000,IF(データ!$V$1=2,ROUND(集計B!E156,3)/1000,集計B!E156))</f>
        <v>7731.7759999999998</v>
      </c>
      <c r="F156" s="37">
        <f>IF(データ!$V$1=3,ROUND(集計B!F156,6)/1000000,IF(データ!$V$1=2,ROUND(集計B!F156,3)/1000,集計B!F156))</f>
        <v>5796.4780000000001</v>
      </c>
      <c r="G156" s="37">
        <f>IF(データ!$V$1=3,ROUND(集計B!G156,6)/1000000,IF(データ!$V$1=2,ROUND(集計B!G156,3)/1000,集計B!G156))</f>
        <v>5796.4780000000001</v>
      </c>
    </row>
    <row r="157" spans="1:7" x14ac:dyDescent="0.5">
      <c r="A157" s="42">
        <v>3014100</v>
      </c>
      <c r="B157" s="35" t="s">
        <v>243</v>
      </c>
      <c r="C157" s="37">
        <f>IF(データ!$V$1=3,ROUND(集計B!C157,6)/1000000,IF(データ!$V$1=2,ROUND(集計B!C157,3)/1000,集計B!C157))</f>
        <v>0</v>
      </c>
      <c r="D157" s="37">
        <f>IF(データ!$V$1=3,ROUND(集計B!D157,6)/1000000,IF(データ!$V$1=2,ROUND(集計B!D157,3)/1000,集計B!D157))</f>
        <v>0</v>
      </c>
      <c r="E157" s="37">
        <f>IF(データ!$V$1=3,ROUND(集計B!E157,6)/1000000,IF(データ!$V$1=2,ROUND(集計B!E157,3)/1000,集計B!E157))</f>
        <v>7731.7759999999998</v>
      </c>
      <c r="F157" s="37">
        <f>IF(データ!$V$1=3,ROUND(集計B!F157,6)/1000000,IF(データ!$V$1=2,ROUND(集計B!F157,3)/1000,集計B!F157))</f>
        <v>7731.7759999999998</v>
      </c>
      <c r="G157" s="37">
        <f>IF(データ!$V$1=3,ROUND(集計B!G157,6)/1000000,IF(データ!$V$1=2,ROUND(集計B!G157,3)/1000,集計B!G157))</f>
        <v>7731.7759999999998</v>
      </c>
    </row>
    <row r="158" spans="1:7" x14ac:dyDescent="0.5">
      <c r="A158" s="42">
        <v>3014200</v>
      </c>
      <c r="B158" s="35" t="s">
        <v>244</v>
      </c>
      <c r="C158" s="37">
        <f>IF(データ!$V$1=3,ROUND(集計B!C158,6)/1000000,IF(データ!$V$1=2,ROUND(集計B!C158,3)/1000,集計B!C158))</f>
        <v>0</v>
      </c>
      <c r="D158" s="37">
        <f>IF(データ!$V$1=3,ROUND(集計B!D158,6)/1000000,IF(データ!$V$1=2,ROUND(集計B!D158,3)/1000,集計B!D158))</f>
        <v>1935.298</v>
      </c>
      <c r="E158" s="37">
        <f>IF(データ!$V$1=3,ROUND(集計B!E158,6)/1000000,IF(データ!$V$1=2,ROUND(集計B!E158,3)/1000,集計B!E158))</f>
        <v>0</v>
      </c>
      <c r="F158" s="37">
        <f>IF(データ!$V$1=3,ROUND(集計B!F158,6)/1000000,IF(データ!$V$1=2,ROUND(集計B!F158,3)/1000,集計B!F158))</f>
        <v>-1935.298</v>
      </c>
      <c r="G158" s="37">
        <f>IF(データ!$V$1=3,ROUND(集計B!G158,6)/1000000,IF(データ!$V$1=2,ROUND(集計B!G158,3)/1000,集計B!G158))</f>
        <v>-1935.298</v>
      </c>
    </row>
    <row r="159" spans="1:7" x14ac:dyDescent="0.5">
      <c r="A159" s="42">
        <v>3015000</v>
      </c>
      <c r="B159" s="35" t="s">
        <v>245</v>
      </c>
      <c r="C159" s="37">
        <f>IF(データ!$V$1=3,ROUND(集計B!C159,6)/1000000,IF(データ!$V$1=2,ROUND(集計B!C159,3)/1000,集計B!C159))</f>
        <v>-223191.82399999999</v>
      </c>
      <c r="D159" s="37">
        <f>IF(データ!$V$1=3,ROUND(集計B!D159,6)/1000000,IF(データ!$V$1=2,ROUND(集計B!D159,3)/1000,集計B!D159))</f>
        <v>8934674.4790000003</v>
      </c>
      <c r="E159" s="37">
        <f>IF(データ!$V$1=3,ROUND(集計B!E159,6)/1000000,IF(データ!$V$1=2,ROUND(集計B!E159,3)/1000,集計B!E159))</f>
        <v>9219392.6740000006</v>
      </c>
      <c r="F159" s="37">
        <f>IF(データ!$V$1=3,ROUND(集計B!F159,6)/1000000,IF(データ!$V$1=2,ROUND(集計B!F159,3)/1000,集計B!F159))</f>
        <v>284718.19500000001</v>
      </c>
      <c r="G159" s="37">
        <f>IF(データ!$V$1=3,ROUND(集計B!G159,6)/1000000,IF(データ!$V$1=2,ROUND(集計B!G159,3)/1000,集計B!G159))</f>
        <v>61526.370999999999</v>
      </c>
    </row>
    <row r="160" spans="1:7" x14ac:dyDescent="0.5">
      <c r="A160" s="42">
        <v>3015100</v>
      </c>
      <c r="B160" s="35" t="s">
        <v>246</v>
      </c>
      <c r="C160" s="37">
        <f>IF(データ!$V$1=3,ROUND(集計B!C160,6)/1000000,IF(データ!$V$1=2,ROUND(集計B!C160,3)/1000,集計B!C160))</f>
        <v>0</v>
      </c>
      <c r="D160" s="37">
        <f>IF(データ!$V$1=3,ROUND(集計B!D160,6)/1000000,IF(データ!$V$1=2,ROUND(集計B!D160,3)/1000,集計B!D160))</f>
        <v>652206.86399999994</v>
      </c>
      <c r="E160" s="37">
        <f>IF(データ!$V$1=3,ROUND(集計B!E160,6)/1000000,IF(データ!$V$1=2,ROUND(集計B!E160,3)/1000,集計B!E160))</f>
        <v>740118.46900000004</v>
      </c>
      <c r="F160" s="37">
        <f>IF(データ!$V$1=3,ROUND(集計B!F160,6)/1000000,IF(データ!$V$1=2,ROUND(集計B!F160,3)/1000,集計B!F160))</f>
        <v>87911.604999999996</v>
      </c>
      <c r="G160" s="37">
        <f>IF(データ!$V$1=3,ROUND(集計B!G160,6)/1000000,IF(データ!$V$1=2,ROUND(集計B!G160,3)/1000,集計B!G160))</f>
        <v>87911.604999999996</v>
      </c>
    </row>
    <row r="161" spans="1:7" x14ac:dyDescent="0.5">
      <c r="A161" s="42">
        <v>3015200</v>
      </c>
      <c r="B161" s="35" t="s">
        <v>247</v>
      </c>
      <c r="C161" s="37">
        <f>IF(データ!$V$1=3,ROUND(集計B!C161,6)/1000000,IF(データ!$V$1=2,ROUND(集計B!C161,3)/1000,集計B!C161))</f>
        <v>-223191.82399999999</v>
      </c>
      <c r="D161" s="37">
        <f>IF(データ!$V$1=3,ROUND(集計B!D161,6)/1000000,IF(データ!$V$1=2,ROUND(集計B!D161,3)/1000,集計B!D161))</f>
        <v>8282467.6150000002</v>
      </c>
      <c r="E161" s="37">
        <f>IF(データ!$V$1=3,ROUND(集計B!E161,6)/1000000,IF(データ!$V$1=2,ROUND(集計B!E161,3)/1000,集計B!E161))</f>
        <v>8479274.2050000001</v>
      </c>
      <c r="F161" s="37">
        <f>IF(データ!$V$1=3,ROUND(集計B!F161,6)/1000000,IF(データ!$V$1=2,ROUND(集計B!F161,3)/1000,集計B!F161))</f>
        <v>196806.59</v>
      </c>
      <c r="G161" s="37">
        <f>IF(データ!$V$1=3,ROUND(集計B!G161,6)/1000000,IF(データ!$V$1=2,ROUND(集計B!G161,3)/1000,集計B!G161))</f>
        <v>-26385.234</v>
      </c>
    </row>
    <row r="162" spans="1:7" x14ac:dyDescent="0.5">
      <c r="A162" s="42">
        <v>3015300</v>
      </c>
      <c r="B162" s="35" t="s">
        <v>248</v>
      </c>
      <c r="C162" s="37">
        <f>IF(データ!$V$1=3,ROUND(集計B!C162,6)/1000000,IF(データ!$V$1=2,ROUND(集計B!C162,3)/1000,集計B!C162))</f>
        <v>0</v>
      </c>
      <c r="D162" s="37">
        <f>IF(データ!$V$1=3,ROUND(集計B!D162,6)/1000000,IF(データ!$V$1=2,ROUND(集計B!D162,3)/1000,集計B!D162))</f>
        <v>0</v>
      </c>
      <c r="E162" s="37">
        <f>IF(データ!$V$1=3,ROUND(集計B!E162,6)/1000000,IF(データ!$V$1=2,ROUND(集計B!E162,3)/1000,集計B!E162))</f>
        <v>0</v>
      </c>
      <c r="F162" s="37">
        <f>IF(データ!$V$1=3,ROUND(集計B!F162,6)/1000000,IF(データ!$V$1=2,ROUND(集計B!F162,3)/1000,集計B!F162))</f>
        <v>0</v>
      </c>
      <c r="G162" s="37">
        <f>IF(データ!$V$1=3,ROUND(集計B!G162,6)/1000000,IF(データ!$V$1=2,ROUND(集計B!G162,3)/1000,集計B!G162))</f>
        <v>0</v>
      </c>
    </row>
    <row r="163" spans="1:7" x14ac:dyDescent="0.5">
      <c r="A163" s="42">
        <v>3016000</v>
      </c>
      <c r="B163" s="35" t="s">
        <v>249</v>
      </c>
      <c r="C163" s="37">
        <f>IF(データ!$V$1=3,ROUND(集計B!C163,6)/1000000,IF(データ!$V$1=2,ROUND(集計B!C163,3)/1000,集計B!C163))</f>
        <v>7842529.6500000004</v>
      </c>
      <c r="D163" s="37">
        <f>IF(データ!$V$1=3,ROUND(集計B!D163,6)/1000000,IF(データ!$V$1=2,ROUND(集計B!D163,3)/1000,集計B!D163))</f>
        <v>8934674.4790000003</v>
      </c>
      <c r="E163" s="37">
        <f>IF(データ!$V$1=3,ROUND(集計B!E163,6)/1000000,IF(データ!$V$1=2,ROUND(集計B!E163,3)/1000,集計B!E163))</f>
        <v>9219392.6740000006</v>
      </c>
      <c r="F163" s="37">
        <f>IF(データ!$V$1=3,ROUND(集計B!F163,6)/1000000,IF(データ!$V$1=2,ROUND(集計B!F163,3)/1000,集計B!F163))</f>
        <v>284718.19500000001</v>
      </c>
      <c r="G163" s="37">
        <f>IF(データ!$V$1=3,ROUND(集計B!G163,6)/1000000,IF(データ!$V$1=2,ROUND(集計B!G163,3)/1000,集計B!G163))</f>
        <v>8127247.8449999997</v>
      </c>
    </row>
    <row r="164" spans="1:7" x14ac:dyDescent="0.5">
      <c r="A164" s="42">
        <v>3016100</v>
      </c>
      <c r="B164" s="35" t="s">
        <v>250</v>
      </c>
      <c r="C164" s="37">
        <f>IF(データ!$V$1=3,ROUND(集計B!C164,6)/1000000,IF(データ!$V$1=2,ROUND(集計B!C164,3)/1000,集計B!C164))</f>
        <v>13467163.441</v>
      </c>
      <c r="D164" s="37">
        <f>IF(データ!$V$1=3,ROUND(集計B!D164,6)/1000000,IF(データ!$V$1=2,ROUND(集計B!D164,3)/1000,集計B!D164))</f>
        <v>652206.86399999994</v>
      </c>
      <c r="E164" s="37">
        <f>IF(データ!$V$1=3,ROUND(集計B!E164,6)/1000000,IF(データ!$V$1=2,ROUND(集計B!E164,3)/1000,集計B!E164))</f>
        <v>740118.46900000004</v>
      </c>
      <c r="F164" s="37">
        <f>IF(データ!$V$1=3,ROUND(集計B!F164,6)/1000000,IF(データ!$V$1=2,ROUND(集計B!F164,3)/1000,集計B!F164))</f>
        <v>87911.604999999996</v>
      </c>
      <c r="G164" s="37">
        <f>IF(データ!$V$1=3,ROUND(集計B!G164,6)/1000000,IF(データ!$V$1=2,ROUND(集計B!G164,3)/1000,集計B!G164))</f>
        <v>13555075.046</v>
      </c>
    </row>
    <row r="165" spans="1:7" x14ac:dyDescent="0.5">
      <c r="A165" s="42">
        <v>3016200</v>
      </c>
      <c r="B165" s="35" t="s">
        <v>251</v>
      </c>
      <c r="C165" s="37">
        <f>IF(データ!$V$1=3,ROUND(集計B!C165,6)/1000000,IF(データ!$V$1=2,ROUND(集計B!C165,3)/1000,集計B!C165))</f>
        <v>-5624633.7910000002</v>
      </c>
      <c r="D165" s="37">
        <f>IF(データ!$V$1=3,ROUND(集計B!D165,6)/1000000,IF(データ!$V$1=2,ROUND(集計B!D165,3)/1000,集計B!D165))</f>
        <v>8282467.6150000002</v>
      </c>
      <c r="E165" s="37">
        <f>IF(データ!$V$1=3,ROUND(集計B!E165,6)/1000000,IF(データ!$V$1=2,ROUND(集計B!E165,3)/1000,集計B!E165))</f>
        <v>8479274.2050000001</v>
      </c>
      <c r="F165" s="37">
        <f>IF(データ!$V$1=3,ROUND(集計B!F165,6)/1000000,IF(データ!$V$1=2,ROUND(集計B!F165,3)/1000,集計B!F165))</f>
        <v>196806.59</v>
      </c>
      <c r="G165" s="37">
        <f>IF(データ!$V$1=3,ROUND(集計B!G165,6)/1000000,IF(データ!$V$1=2,ROUND(集計B!G165,3)/1000,集計B!G165))</f>
        <v>-5427827.2010000004</v>
      </c>
    </row>
    <row r="166" spans="1:7" x14ac:dyDescent="0.5">
      <c r="A166" s="42">
        <v>3016300</v>
      </c>
      <c r="B166" s="35" t="s">
        <v>252</v>
      </c>
      <c r="C166" s="37">
        <f>IF(データ!$V$1=3,ROUND(集計B!C166,6)/1000000,IF(データ!$V$1=2,ROUND(集計B!C166,3)/1000,集計B!C166))</f>
        <v>0</v>
      </c>
      <c r="D166" s="37">
        <f>IF(データ!$V$1=3,ROUND(集計B!D166,6)/1000000,IF(データ!$V$1=2,ROUND(集計B!D166,3)/1000,集計B!D166))</f>
        <v>0</v>
      </c>
      <c r="E166" s="37">
        <f>IF(データ!$V$1=3,ROUND(集計B!E166,6)/1000000,IF(データ!$V$1=2,ROUND(集計B!E166,3)/1000,集計B!E166))</f>
        <v>0</v>
      </c>
      <c r="F166" s="37">
        <f>IF(データ!$V$1=3,ROUND(集計B!F166,6)/1000000,IF(データ!$V$1=2,ROUND(集計B!F166,3)/1000,集計B!F166))</f>
        <v>0</v>
      </c>
      <c r="G166" s="37">
        <f>IF(データ!$V$1=3,ROUND(集計B!G166,6)/1000000,IF(データ!$V$1=2,ROUND(集計B!G166,3)/1000,集計B!G166))</f>
        <v>0</v>
      </c>
    </row>
    <row r="167" spans="1:7" x14ac:dyDescent="0.5">
      <c r="A167" s="42">
        <v>4001000</v>
      </c>
      <c r="B167" s="35" t="s">
        <v>146</v>
      </c>
      <c r="C167" s="37">
        <f>IF(データ!$V$1=3,ROUND(集計B!C167,6)/1000000,IF(データ!$V$1=2,ROUND(集計B!C167,3)/1000,集計B!C167))</f>
        <v>-223191.82399999999</v>
      </c>
      <c r="D167" s="37">
        <f>IF(データ!$V$1=3,ROUND(集計B!D167,6)/1000000,IF(データ!$V$1=2,ROUND(集計B!D167,3)/1000,集計B!D167))</f>
        <v>7763570.1679999996</v>
      </c>
      <c r="E167" s="37">
        <f>IF(データ!$V$1=3,ROUND(集計B!E167,6)/1000000,IF(データ!$V$1=2,ROUND(集計B!E167,3)/1000,集計B!E167))</f>
        <v>7667829.3039999995</v>
      </c>
      <c r="F167" s="37">
        <f>IF(データ!$V$1=3,ROUND(集計B!F167,6)/1000000,IF(データ!$V$1=2,ROUND(集計B!F167,3)/1000,集計B!F167))</f>
        <v>95740.864000000001</v>
      </c>
      <c r="G167" s="37">
        <f>IF(データ!$V$1=3,ROUND(集計B!G167,6)/1000000,IF(データ!$V$1=2,ROUND(集計B!G167,3)/1000,集計B!G167))</f>
        <v>-127450.96</v>
      </c>
    </row>
    <row r="168" spans="1:7" x14ac:dyDescent="0.5">
      <c r="A168" s="42">
        <v>4002000</v>
      </c>
      <c r="B168" s="35" t="s">
        <v>126</v>
      </c>
      <c r="C168" s="37">
        <f>IF(データ!$V$1=3,ROUND(集計B!C168,6)/1000000,IF(データ!$V$1=2,ROUND(集計B!C168,3)/1000,集計B!C168))</f>
        <v>0</v>
      </c>
      <c r="D168" s="37">
        <f>IF(データ!$V$1=3,ROUND(集計B!D168,6)/1000000,IF(データ!$V$1=2,ROUND(集計B!D168,3)/1000,集計B!D168))</f>
        <v>625612.35800000001</v>
      </c>
      <c r="E168" s="37">
        <f>IF(データ!$V$1=3,ROUND(集計B!E168,6)/1000000,IF(データ!$V$1=2,ROUND(集計B!E168,3)/1000,集計B!E168))</f>
        <v>6272928.2039999999</v>
      </c>
      <c r="F168" s="37">
        <f>IF(データ!$V$1=3,ROUND(集計B!F168,6)/1000000,IF(データ!$V$1=2,ROUND(集計B!F168,3)/1000,集計B!F168))</f>
        <v>5647315.8459999999</v>
      </c>
      <c r="G168" s="37">
        <f>IF(データ!$V$1=3,ROUND(集計B!G168,6)/1000000,IF(データ!$V$1=2,ROUND(集計B!G168,3)/1000,集計B!G168))</f>
        <v>5647315.8459999999</v>
      </c>
    </row>
    <row r="169" spans="1:7" x14ac:dyDescent="0.5">
      <c r="A169" s="42">
        <v>4003000</v>
      </c>
      <c r="B169" s="35" t="s">
        <v>127</v>
      </c>
      <c r="C169" s="37">
        <f>IF(データ!$V$1=3,ROUND(集計B!C169,6)/1000000,IF(データ!$V$1=2,ROUND(集計B!C169,3)/1000,集計B!C169))</f>
        <v>0</v>
      </c>
      <c r="D169" s="37">
        <f>IF(データ!$V$1=3,ROUND(集計B!D169,6)/1000000,IF(データ!$V$1=2,ROUND(集計B!D169,3)/1000,集計B!D169))</f>
        <v>621636.95799999998</v>
      </c>
      <c r="E169" s="37">
        <f>IF(データ!$V$1=3,ROUND(集計B!E169,6)/1000000,IF(データ!$V$1=2,ROUND(集計B!E169,3)/1000,集計B!E169))</f>
        <v>3422987.1579999998</v>
      </c>
      <c r="F169" s="37">
        <f>IF(データ!$V$1=3,ROUND(集計B!F169,6)/1000000,IF(データ!$V$1=2,ROUND(集計B!F169,3)/1000,集計B!F169))</f>
        <v>2801350.2</v>
      </c>
      <c r="G169" s="37">
        <f>IF(データ!$V$1=3,ROUND(集計B!G169,6)/1000000,IF(データ!$V$1=2,ROUND(集計B!G169,3)/1000,集計B!G169))</f>
        <v>2801350.2</v>
      </c>
    </row>
    <row r="170" spans="1:7" x14ac:dyDescent="0.5">
      <c r="A170" s="42">
        <v>4004000</v>
      </c>
      <c r="B170" s="35" t="s">
        <v>128</v>
      </c>
      <c r="C170" s="37">
        <f>IF(データ!$V$1=3,ROUND(集計B!C170,6)/1000000,IF(データ!$V$1=2,ROUND(集計B!C170,3)/1000,集計B!C170))</f>
        <v>0</v>
      </c>
      <c r="D170" s="37">
        <f>IF(データ!$V$1=3,ROUND(集計B!D170,6)/1000000,IF(データ!$V$1=2,ROUND(集計B!D170,3)/1000,集計B!D170))</f>
        <v>0</v>
      </c>
      <c r="E170" s="37">
        <f>IF(データ!$V$1=3,ROUND(集計B!E170,6)/1000000,IF(データ!$V$1=2,ROUND(集計B!E170,3)/1000,集計B!E170))</f>
        <v>951939.06700000004</v>
      </c>
      <c r="F170" s="37">
        <f>IF(データ!$V$1=3,ROUND(集計B!F170,6)/1000000,IF(データ!$V$1=2,ROUND(集計B!F170,3)/1000,集計B!F170))</f>
        <v>951939.06700000004</v>
      </c>
      <c r="G170" s="37">
        <f>IF(データ!$V$1=3,ROUND(集計B!G170,6)/1000000,IF(データ!$V$1=2,ROUND(集計B!G170,3)/1000,集計B!G170))</f>
        <v>951939.06700000004</v>
      </c>
    </row>
    <row r="171" spans="1:7" x14ac:dyDescent="0.5">
      <c r="A171" s="42">
        <v>4005000</v>
      </c>
      <c r="B171" s="35" t="s">
        <v>129</v>
      </c>
      <c r="C171" s="37">
        <f>IF(データ!$V$1=3,ROUND(集計B!C171,6)/1000000,IF(データ!$V$1=2,ROUND(集計B!C171,3)/1000,集計B!C171))</f>
        <v>0</v>
      </c>
      <c r="D171" s="37">
        <f>IF(データ!$V$1=3,ROUND(集計B!D171,6)/1000000,IF(データ!$V$1=2,ROUND(集計B!D171,3)/1000,集計B!D171))</f>
        <v>608305.1</v>
      </c>
      <c r="E171" s="37">
        <f>IF(データ!$V$1=3,ROUND(集計B!E171,6)/1000000,IF(データ!$V$1=2,ROUND(集計B!E171,3)/1000,集計B!E171))</f>
        <v>2261431.6630000002</v>
      </c>
      <c r="F171" s="37">
        <f>IF(データ!$V$1=3,ROUND(集計B!F171,6)/1000000,IF(データ!$V$1=2,ROUND(集計B!F171,3)/1000,集計B!F171))</f>
        <v>1653126.5630000001</v>
      </c>
      <c r="G171" s="37">
        <f>IF(データ!$V$1=3,ROUND(集計B!G171,6)/1000000,IF(データ!$V$1=2,ROUND(集計B!G171,3)/1000,集計B!G171))</f>
        <v>1653126.5630000001</v>
      </c>
    </row>
    <row r="172" spans="1:7" x14ac:dyDescent="0.5">
      <c r="A172" s="42">
        <v>4006000</v>
      </c>
      <c r="B172" s="35" t="s">
        <v>130</v>
      </c>
      <c r="C172" s="37">
        <f>IF(データ!$V$1=3,ROUND(集計B!C172,6)/1000000,IF(データ!$V$1=2,ROUND(集計B!C172,3)/1000,集計B!C172))</f>
        <v>0</v>
      </c>
      <c r="D172" s="37">
        <f>IF(データ!$V$1=3,ROUND(集計B!D172,6)/1000000,IF(データ!$V$1=2,ROUND(集計B!D172,3)/1000,集計B!D172))</f>
        <v>0</v>
      </c>
      <c r="E172" s="37">
        <f>IF(データ!$V$1=3,ROUND(集計B!E172,6)/1000000,IF(データ!$V$1=2,ROUND(集計B!E172,3)/1000,集計B!E172))</f>
        <v>13594.227000000001</v>
      </c>
      <c r="F172" s="37">
        <f>IF(データ!$V$1=3,ROUND(集計B!F172,6)/1000000,IF(データ!$V$1=2,ROUND(集計B!F172,3)/1000,集計B!F172))</f>
        <v>13594.227000000001</v>
      </c>
      <c r="G172" s="37">
        <f>IF(データ!$V$1=3,ROUND(集計B!G172,6)/1000000,IF(データ!$V$1=2,ROUND(集計B!G172,3)/1000,集計B!G172))</f>
        <v>13594.227000000001</v>
      </c>
    </row>
    <row r="173" spans="1:7" x14ac:dyDescent="0.5">
      <c r="A173" s="42">
        <v>4007000</v>
      </c>
      <c r="B173" s="35" t="s">
        <v>131</v>
      </c>
      <c r="C173" s="37">
        <f>IF(データ!$V$1=3,ROUND(集計B!C173,6)/1000000,IF(データ!$V$1=2,ROUND(集計B!C173,3)/1000,集計B!C173))</f>
        <v>0</v>
      </c>
      <c r="D173" s="37">
        <f>IF(データ!$V$1=3,ROUND(集計B!D173,6)/1000000,IF(データ!$V$1=2,ROUND(集計B!D173,3)/1000,集計B!D173))</f>
        <v>13331.858</v>
      </c>
      <c r="E173" s="37">
        <f>IF(データ!$V$1=3,ROUND(集計B!E173,6)/1000000,IF(データ!$V$1=2,ROUND(集計B!E173,3)/1000,集計B!E173))</f>
        <v>196022.201</v>
      </c>
      <c r="F173" s="37">
        <f>IF(データ!$V$1=3,ROUND(集計B!F173,6)/1000000,IF(データ!$V$1=2,ROUND(集計B!F173,3)/1000,集計B!F173))</f>
        <v>182690.34299999999</v>
      </c>
      <c r="G173" s="37">
        <f>IF(データ!$V$1=3,ROUND(集計B!G173,6)/1000000,IF(データ!$V$1=2,ROUND(集計B!G173,3)/1000,集計B!G173))</f>
        <v>182690.34299999999</v>
      </c>
    </row>
    <row r="174" spans="1:7" x14ac:dyDescent="0.5">
      <c r="A174" s="42">
        <v>4008000</v>
      </c>
      <c r="B174" s="35" t="s">
        <v>132</v>
      </c>
      <c r="C174" s="37">
        <f>IF(データ!$V$1=3,ROUND(集計B!C174,6)/1000000,IF(データ!$V$1=2,ROUND(集計B!C174,3)/1000,集計B!C174))</f>
        <v>0</v>
      </c>
      <c r="D174" s="37">
        <f>IF(データ!$V$1=3,ROUND(集計B!D174,6)/1000000,IF(データ!$V$1=2,ROUND(集計B!D174,3)/1000,集計B!D174))</f>
        <v>3975.4</v>
      </c>
      <c r="E174" s="37">
        <f>IF(データ!$V$1=3,ROUND(集計B!E174,6)/1000000,IF(データ!$V$1=2,ROUND(集計B!E174,3)/1000,集計B!E174))</f>
        <v>2849941.0460000001</v>
      </c>
      <c r="F174" s="37">
        <f>IF(データ!$V$1=3,ROUND(集計B!F174,6)/1000000,IF(データ!$V$1=2,ROUND(集計B!F174,3)/1000,集計B!F174))</f>
        <v>2845965.6460000002</v>
      </c>
      <c r="G174" s="37">
        <f>IF(データ!$V$1=3,ROUND(集計B!G174,6)/1000000,IF(データ!$V$1=2,ROUND(集計B!G174,3)/1000,集計B!G174))</f>
        <v>2845965.6460000002</v>
      </c>
    </row>
    <row r="175" spans="1:7" x14ac:dyDescent="0.5">
      <c r="A175" s="42">
        <v>4009000</v>
      </c>
      <c r="B175" s="35" t="s">
        <v>133</v>
      </c>
      <c r="C175" s="37">
        <f>IF(データ!$V$1=3,ROUND(集計B!C175,6)/1000000,IF(データ!$V$1=2,ROUND(集計B!C175,3)/1000,集計B!C175))</f>
        <v>0</v>
      </c>
      <c r="D175" s="37">
        <f>IF(データ!$V$1=3,ROUND(集計B!D175,6)/1000000,IF(データ!$V$1=2,ROUND(集計B!D175,3)/1000,集計B!D175))</f>
        <v>3975.4</v>
      </c>
      <c r="E175" s="37">
        <f>IF(データ!$V$1=3,ROUND(集計B!E175,6)/1000000,IF(データ!$V$1=2,ROUND(集計B!E175,3)/1000,集計B!E175))</f>
        <v>2573209.2719999999</v>
      </c>
      <c r="F175" s="37">
        <f>IF(データ!$V$1=3,ROUND(集計B!F175,6)/1000000,IF(データ!$V$1=2,ROUND(集計B!F175,3)/1000,集計B!F175))</f>
        <v>2569233.872</v>
      </c>
      <c r="G175" s="37">
        <f>IF(データ!$V$1=3,ROUND(集計B!G175,6)/1000000,IF(データ!$V$1=2,ROUND(集計B!G175,3)/1000,集計B!G175))</f>
        <v>2569233.872</v>
      </c>
    </row>
    <row r="176" spans="1:7" x14ac:dyDescent="0.5">
      <c r="A176" s="42">
        <v>4010000</v>
      </c>
      <c r="B176" s="35" t="s">
        <v>134</v>
      </c>
      <c r="C176" s="37">
        <f>IF(データ!$V$1=3,ROUND(集計B!C176,6)/1000000,IF(データ!$V$1=2,ROUND(集計B!C176,3)/1000,集計B!C176))</f>
        <v>0</v>
      </c>
      <c r="D176" s="37">
        <f>IF(データ!$V$1=3,ROUND(集計B!D176,6)/1000000,IF(データ!$V$1=2,ROUND(集計B!D176,3)/1000,集計B!D176))</f>
        <v>0</v>
      </c>
      <c r="E176" s="37">
        <f>IF(データ!$V$1=3,ROUND(集計B!E176,6)/1000000,IF(データ!$V$1=2,ROUND(集計B!E176,3)/1000,集計B!E176))</f>
        <v>275764.223</v>
      </c>
      <c r="F176" s="37">
        <f>IF(データ!$V$1=3,ROUND(集計B!F176,6)/1000000,IF(データ!$V$1=2,ROUND(集計B!F176,3)/1000,集計B!F176))</f>
        <v>275764.223</v>
      </c>
      <c r="G176" s="37">
        <f>IF(データ!$V$1=3,ROUND(集計B!G176,6)/1000000,IF(データ!$V$1=2,ROUND(集計B!G176,3)/1000,集計B!G176))</f>
        <v>275764.223</v>
      </c>
    </row>
    <row r="177" spans="1:7" x14ac:dyDescent="0.5">
      <c r="A177" s="42">
        <v>4012000</v>
      </c>
      <c r="B177" s="35" t="s">
        <v>136</v>
      </c>
      <c r="C177" s="37">
        <f>IF(データ!$V$1=3,ROUND(集計B!C177,6)/1000000,IF(データ!$V$1=2,ROUND(集計B!C177,3)/1000,集計B!C177))</f>
        <v>0</v>
      </c>
      <c r="D177" s="37">
        <f>IF(データ!$V$1=3,ROUND(集計B!D177,6)/1000000,IF(データ!$V$1=2,ROUND(集計B!D177,3)/1000,集計B!D177))</f>
        <v>0</v>
      </c>
      <c r="E177" s="37">
        <f>IF(データ!$V$1=3,ROUND(集計B!E177,6)/1000000,IF(データ!$V$1=2,ROUND(集計B!E177,3)/1000,集計B!E177))</f>
        <v>967.55100000000004</v>
      </c>
      <c r="F177" s="37">
        <f>IF(データ!$V$1=3,ROUND(集計B!F177,6)/1000000,IF(データ!$V$1=2,ROUND(集計B!F177,3)/1000,集計B!F177))</f>
        <v>967.55100000000004</v>
      </c>
      <c r="G177" s="37">
        <f>IF(データ!$V$1=3,ROUND(集計B!G177,6)/1000000,IF(データ!$V$1=2,ROUND(集計B!G177,3)/1000,集計B!G177))</f>
        <v>967.55100000000004</v>
      </c>
    </row>
    <row r="178" spans="1:7" x14ac:dyDescent="0.5">
      <c r="A178" s="42">
        <v>4013000</v>
      </c>
      <c r="B178" s="35" t="s">
        <v>137</v>
      </c>
      <c r="C178" s="37">
        <f>IF(データ!$V$1=3,ROUND(集計B!C178,6)/1000000,IF(データ!$V$1=2,ROUND(集計B!C178,3)/1000,集計B!C178))</f>
        <v>-223191.82399999999</v>
      </c>
      <c r="D178" s="37">
        <f>IF(データ!$V$1=3,ROUND(集計B!D178,6)/1000000,IF(データ!$V$1=2,ROUND(集計B!D178,3)/1000,集計B!D178))</f>
        <v>7137673.8099999996</v>
      </c>
      <c r="E178" s="37">
        <f>IF(データ!$V$1=3,ROUND(集計B!E178,6)/1000000,IF(データ!$V$1=2,ROUND(集計B!E178,3)/1000,集計B!E178))</f>
        <v>786596</v>
      </c>
      <c r="F178" s="37">
        <f>IF(データ!$V$1=3,ROUND(集計B!F178,6)/1000000,IF(データ!$V$1=2,ROUND(集計B!F178,3)/1000,集計B!F178))</f>
        <v>6351077.8099999996</v>
      </c>
      <c r="G178" s="37">
        <f>IF(データ!$V$1=3,ROUND(集計B!G178,6)/1000000,IF(データ!$V$1=2,ROUND(集計B!G178,3)/1000,集計B!G178))</f>
        <v>6127885.9859999996</v>
      </c>
    </row>
    <row r="179" spans="1:7" x14ac:dyDescent="0.5">
      <c r="A179" s="42">
        <v>4014000</v>
      </c>
      <c r="B179" s="35" t="s">
        <v>138</v>
      </c>
      <c r="C179" s="37">
        <f>IF(データ!$V$1=3,ROUND(集計B!C179,6)/1000000,IF(データ!$V$1=2,ROUND(集計B!C179,3)/1000,集計B!C179))</f>
        <v>-223191.82399999999</v>
      </c>
      <c r="D179" s="37">
        <f>IF(データ!$V$1=3,ROUND(集計B!D179,6)/1000000,IF(データ!$V$1=2,ROUND(集計B!D179,3)/1000,集計B!D179))</f>
        <v>4515284.9440000001</v>
      </c>
      <c r="E179" s="37">
        <f>IF(データ!$V$1=3,ROUND(集計B!E179,6)/1000000,IF(データ!$V$1=2,ROUND(集計B!E179,3)/1000,集計B!E179))</f>
        <v>237</v>
      </c>
      <c r="F179" s="37">
        <f>IF(データ!$V$1=3,ROUND(集計B!F179,6)/1000000,IF(データ!$V$1=2,ROUND(集計B!F179,3)/1000,集計B!F179))</f>
        <v>4515047.9440000001</v>
      </c>
      <c r="G179" s="37">
        <f>IF(データ!$V$1=3,ROUND(集計B!G179,6)/1000000,IF(データ!$V$1=2,ROUND(集計B!G179,3)/1000,集計B!G179))</f>
        <v>4291856.12</v>
      </c>
    </row>
    <row r="180" spans="1:7" x14ac:dyDescent="0.5">
      <c r="A180" s="42">
        <v>4015000</v>
      </c>
      <c r="B180" s="35" t="s">
        <v>139</v>
      </c>
      <c r="C180" s="37">
        <f>IF(データ!$V$1=3,ROUND(集計B!C180,6)/1000000,IF(データ!$V$1=2,ROUND(集計B!C180,3)/1000,集計B!C180))</f>
        <v>0</v>
      </c>
      <c r="D180" s="37">
        <f>IF(データ!$V$1=3,ROUND(集計B!D180,6)/1000000,IF(データ!$V$1=2,ROUND(集計B!D180,3)/1000,集計B!D180))</f>
        <v>2246932.9130000002</v>
      </c>
      <c r="E180" s="37">
        <f>IF(データ!$V$1=3,ROUND(集計B!E180,6)/1000000,IF(データ!$V$1=2,ROUND(集計B!E180,3)/1000,集計B!E180))</f>
        <v>781259</v>
      </c>
      <c r="F180" s="37">
        <f>IF(データ!$V$1=3,ROUND(集計B!F180,6)/1000000,IF(データ!$V$1=2,ROUND(集計B!F180,3)/1000,集計B!F180))</f>
        <v>1465673.9129999999</v>
      </c>
      <c r="G180" s="37">
        <f>IF(データ!$V$1=3,ROUND(集計B!G180,6)/1000000,IF(データ!$V$1=2,ROUND(集計B!G180,3)/1000,集計B!G180))</f>
        <v>1465673.9129999999</v>
      </c>
    </row>
    <row r="181" spans="1:7" x14ac:dyDescent="0.5">
      <c r="A181" s="42">
        <v>4016000</v>
      </c>
      <c r="B181" s="35" t="s">
        <v>140</v>
      </c>
      <c r="C181" s="37">
        <f>IF(データ!$V$1=3,ROUND(集計B!C181,6)/1000000,IF(データ!$V$1=2,ROUND(集計B!C181,3)/1000,集計B!C181))</f>
        <v>0</v>
      </c>
      <c r="D181" s="37">
        <f>IF(データ!$V$1=3,ROUND(集計B!D181,6)/1000000,IF(データ!$V$1=2,ROUND(集計B!D181,3)/1000,集計B!D181))</f>
        <v>100099.92200000001</v>
      </c>
      <c r="E181" s="37">
        <f>IF(データ!$V$1=3,ROUND(集計B!E181,6)/1000000,IF(データ!$V$1=2,ROUND(集計B!E181,3)/1000,集計B!E181))</f>
        <v>0</v>
      </c>
      <c r="F181" s="37">
        <f>IF(データ!$V$1=3,ROUND(集計B!F181,6)/1000000,IF(データ!$V$1=2,ROUND(集計B!F181,3)/1000,集計B!F181))</f>
        <v>100099.92200000001</v>
      </c>
      <c r="G181" s="37">
        <f>IF(データ!$V$1=3,ROUND(集計B!G181,6)/1000000,IF(データ!$V$1=2,ROUND(集計B!G181,3)/1000,集計B!G181))</f>
        <v>100099.92200000001</v>
      </c>
    </row>
    <row r="182" spans="1:7" x14ac:dyDescent="0.5">
      <c r="A182" s="42">
        <v>4017000</v>
      </c>
      <c r="B182" s="35" t="s">
        <v>141</v>
      </c>
      <c r="C182" s="37">
        <f>IF(データ!$V$1=3,ROUND(集計B!C182,6)/1000000,IF(データ!$V$1=2,ROUND(集計B!C182,3)/1000,集計B!C182))</f>
        <v>0</v>
      </c>
      <c r="D182" s="37">
        <f>IF(データ!$V$1=3,ROUND(集計B!D182,6)/1000000,IF(データ!$V$1=2,ROUND(集計B!D182,3)/1000,集計B!D182))</f>
        <v>275356.03100000002</v>
      </c>
      <c r="E182" s="37">
        <f>IF(データ!$V$1=3,ROUND(集計B!E182,6)/1000000,IF(データ!$V$1=2,ROUND(集計B!E182,3)/1000,集計B!E182))</f>
        <v>5100</v>
      </c>
      <c r="F182" s="37">
        <f>IF(データ!$V$1=3,ROUND(集計B!F182,6)/1000000,IF(データ!$V$1=2,ROUND(集計B!F182,3)/1000,集計B!F182))</f>
        <v>270256.03100000002</v>
      </c>
      <c r="G182" s="37">
        <f>IF(データ!$V$1=3,ROUND(集計B!G182,6)/1000000,IF(データ!$V$1=2,ROUND(集計B!G182,3)/1000,集計B!G182))</f>
        <v>270256.03100000002</v>
      </c>
    </row>
    <row r="183" spans="1:7" x14ac:dyDescent="0.5">
      <c r="A183" s="42">
        <v>4018000</v>
      </c>
      <c r="B183" s="35" t="s">
        <v>142</v>
      </c>
      <c r="C183" s="37">
        <f>IF(データ!$V$1=3,ROUND(集計B!C183,6)/1000000,IF(データ!$V$1=2,ROUND(集計B!C183,3)/1000,集計B!C183))</f>
        <v>0</v>
      </c>
      <c r="D183" s="37">
        <f>IF(データ!$V$1=3,ROUND(集計B!D183,6)/1000000,IF(データ!$V$1=2,ROUND(集計B!D183,3)/1000,集計B!D183))</f>
        <v>284</v>
      </c>
      <c r="E183" s="37">
        <f>IF(データ!$V$1=3,ROUND(集計B!E183,6)/1000000,IF(データ!$V$1=2,ROUND(集計B!E183,3)/1000,集計B!E183))</f>
        <v>608305.1</v>
      </c>
      <c r="F183" s="37">
        <f>IF(データ!$V$1=3,ROUND(集計B!F183,6)/1000000,IF(データ!$V$1=2,ROUND(集計B!F183,3)/1000,集計B!F183))</f>
        <v>608021.1</v>
      </c>
      <c r="G183" s="37">
        <f>IF(データ!$V$1=3,ROUND(集計B!G183,6)/1000000,IF(データ!$V$1=2,ROUND(集計B!G183,3)/1000,集計B!G183))</f>
        <v>608021.1</v>
      </c>
    </row>
    <row r="184" spans="1:7" x14ac:dyDescent="0.5">
      <c r="A184" s="42">
        <v>4019000</v>
      </c>
      <c r="B184" s="35" t="s">
        <v>143</v>
      </c>
      <c r="C184" s="37">
        <f>IF(データ!$V$1=3,ROUND(集計B!C184,6)/1000000,IF(データ!$V$1=2,ROUND(集計B!C184,3)/1000,集計B!C184))</f>
        <v>0</v>
      </c>
      <c r="D184" s="37">
        <f>IF(データ!$V$1=3,ROUND(集計B!D184,6)/1000000,IF(データ!$V$1=2,ROUND(集計B!D184,3)/1000,集計B!D184))</f>
        <v>284</v>
      </c>
      <c r="E184" s="37">
        <f>IF(データ!$V$1=3,ROUND(集計B!E184,6)/1000000,IF(データ!$V$1=2,ROUND(集計B!E184,3)/1000,集計B!E184))</f>
        <v>608305.1</v>
      </c>
      <c r="F184" s="37">
        <f>IF(データ!$V$1=3,ROUND(集計B!F184,6)/1000000,IF(データ!$V$1=2,ROUND(集計B!F184,3)/1000,集計B!F184))</f>
        <v>608021.1</v>
      </c>
      <c r="G184" s="37">
        <f>IF(データ!$V$1=3,ROUND(集計B!G184,6)/1000000,IF(データ!$V$1=2,ROUND(集計B!G184,3)/1000,集計B!G184))</f>
        <v>608021.1</v>
      </c>
    </row>
    <row r="185" spans="1:7" x14ac:dyDescent="0.5">
      <c r="A185" s="42">
        <v>4020000</v>
      </c>
      <c r="B185" s="35" t="s">
        <v>144</v>
      </c>
      <c r="C185" s="37">
        <f>IF(データ!$V$1=3,ROUND(集計B!C185,6)/1000000,IF(データ!$V$1=2,ROUND(集計B!C185,3)/1000,集計B!C185))</f>
        <v>0</v>
      </c>
      <c r="D185" s="37">
        <f>IF(データ!$V$1=3,ROUND(集計B!D185,6)/1000000,IF(データ!$V$1=2,ROUND(集計B!D185,3)/1000,集計B!D185))</f>
        <v>0</v>
      </c>
      <c r="E185" s="37">
        <f>IF(データ!$V$1=3,ROUND(集計B!E185,6)/1000000,IF(データ!$V$1=2,ROUND(集計B!E185,3)/1000,集計B!E185))</f>
        <v>0</v>
      </c>
      <c r="F185" s="37">
        <f>IF(データ!$V$1=3,ROUND(集計B!F185,6)/1000000,IF(データ!$V$1=2,ROUND(集計B!F185,3)/1000,集計B!F185))</f>
        <v>0</v>
      </c>
      <c r="G185" s="37">
        <f>IF(データ!$V$1=3,ROUND(集計B!G185,6)/1000000,IF(データ!$V$1=2,ROUND(集計B!G185,3)/1000,集計B!G185))</f>
        <v>0</v>
      </c>
    </row>
    <row r="186" spans="1:7" x14ac:dyDescent="0.5">
      <c r="A186" s="42">
        <v>4021000</v>
      </c>
      <c r="B186" s="35" t="s">
        <v>145</v>
      </c>
      <c r="C186" s="37">
        <f>IF(データ!$V$1=3,ROUND(集計B!C186,6)/1000000,IF(データ!$V$1=2,ROUND(集計B!C186,3)/1000,集計B!C186))</f>
        <v>0</v>
      </c>
      <c r="D186" s="37">
        <f>IF(データ!$V$1=3,ROUND(集計B!D186,6)/1000000,IF(データ!$V$1=2,ROUND(集計B!D186,3)/1000,集計B!D186))</f>
        <v>0</v>
      </c>
      <c r="E186" s="37">
        <f>IF(データ!$V$1=3,ROUND(集計B!E186,6)/1000000,IF(データ!$V$1=2,ROUND(集計B!E186,3)/1000,集計B!E186))</f>
        <v>0</v>
      </c>
      <c r="F186" s="37">
        <f>IF(データ!$V$1=3,ROUND(集計B!F186,6)/1000000,IF(データ!$V$1=2,ROUND(集計B!F186,3)/1000,集計B!F186))</f>
        <v>0</v>
      </c>
      <c r="G186" s="37">
        <f>IF(データ!$V$1=3,ROUND(集計B!G186,6)/1000000,IF(データ!$V$1=2,ROUND(集計B!G186,3)/1000,集計B!G186))</f>
        <v>0</v>
      </c>
    </row>
    <row r="187" spans="1:7" x14ac:dyDescent="0.5">
      <c r="A187" s="42">
        <v>4022000</v>
      </c>
      <c r="B187" s="35" t="s">
        <v>158</v>
      </c>
      <c r="C187" s="37">
        <f>IF(データ!$V$1=3,ROUND(集計B!C187,6)/1000000,IF(データ!$V$1=2,ROUND(集計B!C187,3)/1000,集計B!C187))</f>
        <v>0</v>
      </c>
      <c r="D187" s="37">
        <f>IF(データ!$V$1=3,ROUND(集計B!D187,6)/1000000,IF(データ!$V$1=2,ROUND(集計B!D187,3)/1000,集計B!D187))</f>
        <v>848523</v>
      </c>
      <c r="E187" s="37">
        <f>IF(データ!$V$1=3,ROUND(集計B!E187,6)/1000000,IF(データ!$V$1=2,ROUND(集計B!E187,3)/1000,集計B!E187))</f>
        <v>732641.46200000006</v>
      </c>
      <c r="F187" s="37">
        <f>IF(データ!$V$1=3,ROUND(集計B!F187,6)/1000000,IF(データ!$V$1=2,ROUND(集計B!F187,3)/1000,集計B!F187))</f>
        <v>115881.538</v>
      </c>
      <c r="G187" s="37">
        <f>IF(データ!$V$1=3,ROUND(集計B!G187,6)/1000000,IF(データ!$V$1=2,ROUND(集計B!G187,3)/1000,集計B!G187))</f>
        <v>115881.538</v>
      </c>
    </row>
    <row r="188" spans="1:7" x14ac:dyDescent="0.5">
      <c r="A188" s="42">
        <v>4023000</v>
      </c>
      <c r="B188" s="35" t="s">
        <v>148</v>
      </c>
      <c r="C188" s="37">
        <f>IF(データ!$V$1=3,ROUND(集計B!C188,6)/1000000,IF(データ!$V$1=2,ROUND(集計B!C188,3)/1000,集計B!C188))</f>
        <v>0</v>
      </c>
      <c r="D188" s="37">
        <f>IF(データ!$V$1=3,ROUND(集計B!D188,6)/1000000,IF(データ!$V$1=2,ROUND(集計B!D188,3)/1000,集計B!D188))</f>
        <v>0</v>
      </c>
      <c r="E188" s="37">
        <f>IF(データ!$V$1=3,ROUND(集計B!E188,6)/1000000,IF(データ!$V$1=2,ROUND(集計B!E188,3)/1000,集計B!E188))</f>
        <v>732641.46200000006</v>
      </c>
      <c r="F188" s="37">
        <f>IF(データ!$V$1=3,ROUND(集計B!F188,6)/1000000,IF(データ!$V$1=2,ROUND(集計B!F188,3)/1000,集計B!F188))</f>
        <v>732641.46200000006</v>
      </c>
      <c r="G188" s="37">
        <f>IF(データ!$V$1=3,ROUND(集計B!G188,6)/1000000,IF(データ!$V$1=2,ROUND(集計B!G188,3)/1000,集計B!G188))</f>
        <v>732641.46200000006</v>
      </c>
    </row>
    <row r="189" spans="1:7" x14ac:dyDescent="0.5">
      <c r="A189" s="42">
        <v>4024000</v>
      </c>
      <c r="B189" s="35" t="s">
        <v>253</v>
      </c>
      <c r="C189" s="37">
        <f>IF(データ!$V$1=3,ROUND(集計B!C189,6)/1000000,IF(データ!$V$1=2,ROUND(集計B!C189,3)/1000,集計B!C189))</f>
        <v>0</v>
      </c>
      <c r="D189" s="37">
        <f>IF(データ!$V$1=3,ROUND(集計B!D189,6)/1000000,IF(データ!$V$1=2,ROUND(集計B!D189,3)/1000,集計B!D189))</f>
        <v>0</v>
      </c>
      <c r="E189" s="37">
        <f>IF(データ!$V$1=3,ROUND(集計B!E189,6)/1000000,IF(データ!$V$1=2,ROUND(集計B!E189,3)/1000,集計B!E189))</f>
        <v>463054.43</v>
      </c>
      <c r="F189" s="37">
        <f>IF(データ!$V$1=3,ROUND(集計B!F189,6)/1000000,IF(データ!$V$1=2,ROUND(集計B!F189,3)/1000,集計B!F189))</f>
        <v>463054.43</v>
      </c>
      <c r="G189" s="37">
        <f>IF(データ!$V$1=3,ROUND(集計B!G189,6)/1000000,IF(データ!$V$1=2,ROUND(集計B!G189,3)/1000,集計B!G189))</f>
        <v>463054.43</v>
      </c>
    </row>
    <row r="190" spans="1:7" x14ac:dyDescent="0.5">
      <c r="A190" s="42">
        <v>4025000</v>
      </c>
      <c r="B190" s="35" t="s">
        <v>149</v>
      </c>
      <c r="C190" s="37">
        <f>IF(データ!$V$1=3,ROUND(集計B!C190,6)/1000000,IF(データ!$V$1=2,ROUND(集計B!C190,3)/1000,集計B!C190))</f>
        <v>0</v>
      </c>
      <c r="D190" s="37">
        <f>IF(データ!$V$1=3,ROUND(集計B!D190,6)/1000000,IF(データ!$V$1=2,ROUND(集計B!D190,3)/1000,集計B!D190))</f>
        <v>0</v>
      </c>
      <c r="E190" s="37">
        <f>IF(データ!$V$1=3,ROUND(集計B!E190,6)/1000000,IF(データ!$V$1=2,ROUND(集計B!E190,3)/1000,集計B!E190))</f>
        <v>264687.03200000001</v>
      </c>
      <c r="F190" s="37">
        <f>IF(データ!$V$1=3,ROUND(集計B!F190,6)/1000000,IF(データ!$V$1=2,ROUND(集計B!F190,3)/1000,集計B!F190))</f>
        <v>264687.03200000001</v>
      </c>
      <c r="G190" s="37">
        <f>IF(データ!$V$1=3,ROUND(集計B!G190,6)/1000000,IF(データ!$V$1=2,ROUND(集計B!G190,3)/1000,集計B!G190))</f>
        <v>264687.03200000001</v>
      </c>
    </row>
    <row r="191" spans="1:7" x14ac:dyDescent="0.5">
      <c r="A191" s="42">
        <v>4026000</v>
      </c>
      <c r="B191" s="35" t="s">
        <v>150</v>
      </c>
      <c r="C191" s="37">
        <f>IF(データ!$V$1=3,ROUND(集計B!C191,6)/1000000,IF(データ!$V$1=2,ROUND(集計B!C191,3)/1000,集計B!C191))</f>
        <v>0</v>
      </c>
      <c r="D191" s="37">
        <f>IF(データ!$V$1=3,ROUND(集計B!D191,6)/1000000,IF(データ!$V$1=2,ROUND(集計B!D191,3)/1000,集計B!D191))</f>
        <v>0</v>
      </c>
      <c r="E191" s="37">
        <f>IF(データ!$V$1=3,ROUND(集計B!E191,6)/1000000,IF(データ!$V$1=2,ROUND(集計B!E191,3)/1000,集計B!E191))</f>
        <v>4900</v>
      </c>
      <c r="F191" s="37">
        <f>IF(データ!$V$1=3,ROUND(集計B!F191,6)/1000000,IF(データ!$V$1=2,ROUND(集計B!F191,3)/1000,集計B!F191))</f>
        <v>4900</v>
      </c>
      <c r="G191" s="37">
        <f>IF(データ!$V$1=3,ROUND(集計B!G191,6)/1000000,IF(データ!$V$1=2,ROUND(集計B!G191,3)/1000,集計B!G191))</f>
        <v>4900</v>
      </c>
    </row>
    <row r="192" spans="1:7" x14ac:dyDescent="0.5">
      <c r="A192" s="42">
        <v>4027000</v>
      </c>
      <c r="B192" s="35" t="s">
        <v>151</v>
      </c>
      <c r="C192" s="37">
        <f>IF(データ!$V$1=3,ROUND(集計B!C192,6)/1000000,IF(データ!$V$1=2,ROUND(集計B!C192,3)/1000,集計B!C192))</f>
        <v>0</v>
      </c>
      <c r="D192" s="37">
        <f>IF(データ!$V$1=3,ROUND(集計B!D192,6)/1000000,IF(データ!$V$1=2,ROUND(集計B!D192,3)/1000,集計B!D192))</f>
        <v>0</v>
      </c>
      <c r="E192" s="37">
        <f>IF(データ!$V$1=3,ROUND(集計B!E192,6)/1000000,IF(データ!$V$1=2,ROUND(集計B!E192,3)/1000,集計B!E192))</f>
        <v>0</v>
      </c>
      <c r="F192" s="37">
        <f>IF(データ!$V$1=3,ROUND(集計B!F192,6)/1000000,IF(データ!$V$1=2,ROUND(集計B!F192,3)/1000,集計B!F192))</f>
        <v>0</v>
      </c>
      <c r="G192" s="37">
        <f>IF(データ!$V$1=3,ROUND(集計B!G192,6)/1000000,IF(データ!$V$1=2,ROUND(集計B!G192,3)/1000,集計B!G192))</f>
        <v>0</v>
      </c>
    </row>
    <row r="193" spans="1:7" x14ac:dyDescent="0.5">
      <c r="A193" s="42">
        <v>4028000</v>
      </c>
      <c r="B193" s="35" t="s">
        <v>152</v>
      </c>
      <c r="C193" s="37">
        <f>IF(データ!$V$1=3,ROUND(集計B!C193,6)/1000000,IF(データ!$V$1=2,ROUND(集計B!C193,3)/1000,集計B!C193))</f>
        <v>0</v>
      </c>
      <c r="D193" s="37">
        <f>IF(データ!$V$1=3,ROUND(集計B!D193,6)/1000000,IF(データ!$V$1=2,ROUND(集計B!D193,3)/1000,集計B!D193))</f>
        <v>0</v>
      </c>
      <c r="E193" s="37">
        <f>IF(データ!$V$1=3,ROUND(集計B!E193,6)/1000000,IF(データ!$V$1=2,ROUND(集計B!E193,3)/1000,集計B!E193))</f>
        <v>0</v>
      </c>
      <c r="F193" s="37">
        <f>IF(データ!$V$1=3,ROUND(集計B!F193,6)/1000000,IF(データ!$V$1=2,ROUND(集計B!F193,3)/1000,集計B!F193))</f>
        <v>0</v>
      </c>
      <c r="G193" s="37">
        <f>IF(データ!$V$1=3,ROUND(集計B!G193,6)/1000000,IF(データ!$V$1=2,ROUND(集計B!G193,3)/1000,集計B!G193))</f>
        <v>0</v>
      </c>
    </row>
    <row r="194" spans="1:7" x14ac:dyDescent="0.5">
      <c r="A194" s="42">
        <v>4029000</v>
      </c>
      <c r="B194" s="35" t="s">
        <v>153</v>
      </c>
      <c r="C194" s="37">
        <f>IF(データ!$V$1=3,ROUND(集計B!C194,6)/1000000,IF(データ!$V$1=2,ROUND(集計B!C194,3)/1000,集計B!C194))</f>
        <v>0</v>
      </c>
      <c r="D194" s="37">
        <f>IF(データ!$V$1=3,ROUND(集計B!D194,6)/1000000,IF(データ!$V$1=2,ROUND(集計B!D194,3)/1000,集計B!D194))</f>
        <v>848523</v>
      </c>
      <c r="E194" s="37">
        <f>IF(データ!$V$1=3,ROUND(集計B!E194,6)/1000000,IF(データ!$V$1=2,ROUND(集計B!E194,3)/1000,集計B!E194))</f>
        <v>0</v>
      </c>
      <c r="F194" s="37">
        <f>IF(データ!$V$1=3,ROUND(集計B!F194,6)/1000000,IF(データ!$V$1=2,ROUND(集計B!F194,3)/1000,集計B!F194))</f>
        <v>848523</v>
      </c>
      <c r="G194" s="37">
        <f>IF(データ!$V$1=3,ROUND(集計B!G194,6)/1000000,IF(データ!$V$1=2,ROUND(集計B!G194,3)/1000,集計B!G194))</f>
        <v>848523</v>
      </c>
    </row>
    <row r="195" spans="1:7" x14ac:dyDescent="0.5">
      <c r="A195" s="42">
        <v>4030000</v>
      </c>
      <c r="B195" s="35" t="s">
        <v>254</v>
      </c>
      <c r="C195" s="37">
        <f>IF(データ!$V$1=3,ROUND(集計B!C195,6)/1000000,IF(データ!$V$1=2,ROUND(集計B!C195,3)/1000,集計B!C195))</f>
        <v>0</v>
      </c>
      <c r="D195" s="37">
        <f>IF(データ!$V$1=3,ROUND(集計B!D195,6)/1000000,IF(データ!$V$1=2,ROUND(集計B!D195,3)/1000,集計B!D195))</f>
        <v>781259</v>
      </c>
      <c r="E195" s="37">
        <f>IF(データ!$V$1=3,ROUND(集計B!E195,6)/1000000,IF(データ!$V$1=2,ROUND(集計B!E195,3)/1000,集計B!E195))</f>
        <v>0</v>
      </c>
      <c r="F195" s="37">
        <f>IF(データ!$V$1=3,ROUND(集計B!F195,6)/1000000,IF(データ!$V$1=2,ROUND(集計B!F195,3)/1000,集計B!F195))</f>
        <v>781259</v>
      </c>
      <c r="G195" s="37">
        <f>IF(データ!$V$1=3,ROUND(集計B!G195,6)/1000000,IF(データ!$V$1=2,ROUND(集計B!G195,3)/1000,集計B!G195))</f>
        <v>781259</v>
      </c>
    </row>
    <row r="196" spans="1:7" x14ac:dyDescent="0.5">
      <c r="A196" s="42">
        <v>4031000</v>
      </c>
      <c r="B196" s="35" t="s">
        <v>154</v>
      </c>
      <c r="C196" s="37">
        <f>IF(データ!$V$1=3,ROUND(集計B!C196,6)/1000000,IF(データ!$V$1=2,ROUND(集計B!C196,3)/1000,集計B!C196))</f>
        <v>0</v>
      </c>
      <c r="D196" s="37">
        <f>IF(データ!$V$1=3,ROUND(集計B!D196,6)/1000000,IF(データ!$V$1=2,ROUND(集計B!D196,3)/1000,集計B!D196))</f>
        <v>62164</v>
      </c>
      <c r="E196" s="37">
        <f>IF(データ!$V$1=3,ROUND(集計B!E196,6)/1000000,IF(データ!$V$1=2,ROUND(集計B!E196,3)/1000,集計B!E196))</f>
        <v>0</v>
      </c>
      <c r="F196" s="37">
        <f>IF(データ!$V$1=3,ROUND(集計B!F196,6)/1000000,IF(データ!$V$1=2,ROUND(集計B!F196,3)/1000,集計B!F196))</f>
        <v>62164</v>
      </c>
      <c r="G196" s="37">
        <f>IF(データ!$V$1=3,ROUND(集計B!G196,6)/1000000,IF(データ!$V$1=2,ROUND(集計B!G196,3)/1000,集計B!G196))</f>
        <v>62164</v>
      </c>
    </row>
    <row r="197" spans="1:7" x14ac:dyDescent="0.5">
      <c r="A197" s="42">
        <v>4032000</v>
      </c>
      <c r="B197" s="35" t="s">
        <v>155</v>
      </c>
      <c r="C197" s="37">
        <f>IF(データ!$V$1=3,ROUND(集計B!C197,6)/1000000,IF(データ!$V$1=2,ROUND(集計B!C197,3)/1000,集計B!C197))</f>
        <v>0</v>
      </c>
      <c r="D197" s="37">
        <f>IF(データ!$V$1=3,ROUND(集計B!D197,6)/1000000,IF(データ!$V$1=2,ROUND(集計B!D197,3)/1000,集計B!D197))</f>
        <v>0</v>
      </c>
      <c r="E197" s="37">
        <f>IF(データ!$V$1=3,ROUND(集計B!E197,6)/1000000,IF(データ!$V$1=2,ROUND(集計B!E197,3)/1000,集計B!E197))</f>
        <v>0</v>
      </c>
      <c r="F197" s="37">
        <f>IF(データ!$V$1=3,ROUND(集計B!F197,6)/1000000,IF(データ!$V$1=2,ROUND(集計B!F197,3)/1000,集計B!F197))</f>
        <v>0</v>
      </c>
      <c r="G197" s="37">
        <f>IF(データ!$V$1=3,ROUND(集計B!G197,6)/1000000,IF(データ!$V$1=2,ROUND(集計B!G197,3)/1000,集計B!G197))</f>
        <v>0</v>
      </c>
    </row>
    <row r="198" spans="1:7" x14ac:dyDescent="0.5">
      <c r="A198" s="42">
        <v>4033000</v>
      </c>
      <c r="B198" s="35" t="s">
        <v>156</v>
      </c>
      <c r="C198" s="37">
        <f>IF(データ!$V$1=3,ROUND(集計B!C198,6)/1000000,IF(データ!$V$1=2,ROUND(集計B!C198,3)/1000,集計B!C198))</f>
        <v>0</v>
      </c>
      <c r="D198" s="37">
        <f>IF(データ!$V$1=3,ROUND(集計B!D198,6)/1000000,IF(データ!$V$1=2,ROUND(集計B!D198,3)/1000,集計B!D198))</f>
        <v>4900</v>
      </c>
      <c r="E198" s="37">
        <f>IF(データ!$V$1=3,ROUND(集計B!E198,6)/1000000,IF(データ!$V$1=2,ROUND(集計B!E198,3)/1000,集計B!E198))</f>
        <v>0</v>
      </c>
      <c r="F198" s="37">
        <f>IF(データ!$V$1=3,ROUND(集計B!F198,6)/1000000,IF(データ!$V$1=2,ROUND(集計B!F198,3)/1000,集計B!F198))</f>
        <v>4900</v>
      </c>
      <c r="G198" s="37">
        <f>IF(データ!$V$1=3,ROUND(集計B!G198,6)/1000000,IF(データ!$V$1=2,ROUND(集計B!G198,3)/1000,集計B!G198))</f>
        <v>4900</v>
      </c>
    </row>
    <row r="199" spans="1:7" x14ac:dyDescent="0.5">
      <c r="A199" s="42">
        <v>4034000</v>
      </c>
      <c r="B199" s="35" t="s">
        <v>157</v>
      </c>
      <c r="C199" s="37">
        <f>IF(データ!$V$1=3,ROUND(集計B!C199,6)/1000000,IF(データ!$V$1=2,ROUND(集計B!C199,3)/1000,集計B!C199))</f>
        <v>0</v>
      </c>
      <c r="D199" s="37">
        <f>IF(データ!$V$1=3,ROUND(集計B!D199,6)/1000000,IF(データ!$V$1=2,ROUND(集計B!D199,3)/1000,集計B!D199))</f>
        <v>200</v>
      </c>
      <c r="E199" s="37">
        <f>IF(データ!$V$1=3,ROUND(集計B!E199,6)/1000000,IF(データ!$V$1=2,ROUND(集計B!E199,3)/1000,集計B!E199))</f>
        <v>0</v>
      </c>
      <c r="F199" s="37">
        <f>IF(データ!$V$1=3,ROUND(集計B!F199,6)/1000000,IF(データ!$V$1=2,ROUND(集計B!F199,3)/1000,集計B!F199))</f>
        <v>200</v>
      </c>
      <c r="G199" s="37">
        <f>IF(データ!$V$1=3,ROUND(集計B!G199,6)/1000000,IF(データ!$V$1=2,ROUND(集計B!G199,3)/1000,集計B!G199))</f>
        <v>200</v>
      </c>
    </row>
    <row r="200" spans="1:7" x14ac:dyDescent="0.5">
      <c r="A200" s="42">
        <v>4035000</v>
      </c>
      <c r="B200" s="35" t="s">
        <v>166</v>
      </c>
      <c r="C200" s="37">
        <f>IF(データ!$V$1=3,ROUND(集計B!C200,6)/1000000,IF(データ!$V$1=2,ROUND(集計B!C200,3)/1000,集計B!C200))</f>
        <v>0</v>
      </c>
      <c r="D200" s="37">
        <f>IF(データ!$V$1=3,ROUND(集計B!D200,6)/1000000,IF(データ!$V$1=2,ROUND(集計B!D200,3)/1000,集計B!D200))</f>
        <v>505887</v>
      </c>
      <c r="E200" s="37">
        <f>IF(データ!$V$1=3,ROUND(集計B!E200,6)/1000000,IF(データ!$V$1=2,ROUND(集計B!E200,3)/1000,集計B!E200))</f>
        <v>617483.83400000003</v>
      </c>
      <c r="F200" s="37">
        <f>IF(データ!$V$1=3,ROUND(集計B!F200,6)/1000000,IF(データ!$V$1=2,ROUND(集計B!F200,3)/1000,集計B!F200))</f>
        <v>-111596.834</v>
      </c>
      <c r="G200" s="37">
        <f>IF(データ!$V$1=3,ROUND(集計B!G200,6)/1000000,IF(データ!$V$1=2,ROUND(集計B!G200,3)/1000,集計B!G200))</f>
        <v>-111596.834</v>
      </c>
    </row>
    <row r="201" spans="1:7" x14ac:dyDescent="0.5">
      <c r="A201" s="42">
        <v>4036000</v>
      </c>
      <c r="B201" s="35" t="s">
        <v>605</v>
      </c>
      <c r="C201" s="37">
        <f>IF(データ!$V$1=3,ROUND(集計B!C201,6)/1000000,IF(データ!$V$1=2,ROUND(集計B!C201,3)/1000,集計B!C201))</f>
        <v>0</v>
      </c>
      <c r="D201" s="37">
        <f>IF(データ!$V$1=3,ROUND(集計B!D201,6)/1000000,IF(データ!$V$1=2,ROUND(集計B!D201,3)/1000,集計B!D201))</f>
        <v>0</v>
      </c>
      <c r="E201" s="37">
        <f>IF(データ!$V$1=3,ROUND(集計B!E201,6)/1000000,IF(データ!$V$1=2,ROUND(集計B!E201,3)/1000,集計B!E201))</f>
        <v>517788.83399999997</v>
      </c>
      <c r="F201" s="37">
        <f>IF(データ!$V$1=3,ROUND(集計B!F201,6)/1000000,IF(データ!$V$1=2,ROUND(集計B!F201,3)/1000,集計B!F201))</f>
        <v>517788.83399999997</v>
      </c>
      <c r="G201" s="37">
        <f>IF(データ!$V$1=3,ROUND(集計B!G201,6)/1000000,IF(データ!$V$1=2,ROUND(集計B!G201,3)/1000,集計B!G201))</f>
        <v>517788.83399999997</v>
      </c>
    </row>
    <row r="202" spans="1:7" x14ac:dyDescent="0.5">
      <c r="A202" s="42">
        <v>4037000</v>
      </c>
      <c r="B202" s="35" t="s">
        <v>161</v>
      </c>
      <c r="C202" s="37">
        <f>IF(データ!$V$1=3,ROUND(集計B!C202,6)/1000000,IF(データ!$V$1=2,ROUND(集計B!C202,3)/1000,集計B!C202))</f>
        <v>0</v>
      </c>
      <c r="D202" s="37">
        <f>IF(データ!$V$1=3,ROUND(集計B!D202,6)/1000000,IF(データ!$V$1=2,ROUND(集計B!D202,3)/1000,集計B!D202))</f>
        <v>0</v>
      </c>
      <c r="E202" s="37">
        <f>IF(データ!$V$1=3,ROUND(集計B!E202,6)/1000000,IF(データ!$V$1=2,ROUND(集計B!E202,3)/1000,集計B!E202))</f>
        <v>517788.83399999997</v>
      </c>
      <c r="F202" s="37">
        <f>IF(データ!$V$1=3,ROUND(集計B!F202,6)/1000000,IF(データ!$V$1=2,ROUND(集計B!F202,3)/1000,集計B!F202))</f>
        <v>517788.83399999997</v>
      </c>
      <c r="G202" s="37">
        <f>IF(データ!$V$1=3,ROUND(集計B!G202,6)/1000000,IF(データ!$V$1=2,ROUND(集計B!G202,3)/1000,集計B!G202))</f>
        <v>517788.83399999997</v>
      </c>
    </row>
    <row r="203" spans="1:7" x14ac:dyDescent="0.5">
      <c r="A203" s="42">
        <v>4038000</v>
      </c>
      <c r="B203" s="35" t="s">
        <v>162</v>
      </c>
      <c r="C203" s="37">
        <f>IF(データ!$V$1=3,ROUND(集計B!C203,6)/1000000,IF(データ!$V$1=2,ROUND(集計B!C203,3)/1000,集計B!C203))</f>
        <v>0</v>
      </c>
      <c r="D203" s="37">
        <f>IF(データ!$V$1=3,ROUND(集計B!D203,6)/1000000,IF(データ!$V$1=2,ROUND(集計B!D203,3)/1000,集計B!D203))</f>
        <v>0</v>
      </c>
      <c r="E203" s="37">
        <f>IF(データ!$V$1=3,ROUND(集計B!E203,6)/1000000,IF(データ!$V$1=2,ROUND(集計B!E203,3)/1000,集計B!E203))</f>
        <v>0</v>
      </c>
      <c r="F203" s="37">
        <f>IF(データ!$V$1=3,ROUND(集計B!F203,6)/1000000,IF(データ!$V$1=2,ROUND(集計B!F203,3)/1000,集計B!F203))</f>
        <v>0</v>
      </c>
      <c r="G203" s="37">
        <f>IF(データ!$V$1=3,ROUND(集計B!G203,6)/1000000,IF(データ!$V$1=2,ROUND(集計B!G203,3)/1000,集計B!G203))</f>
        <v>0</v>
      </c>
    </row>
    <row r="204" spans="1:7" x14ac:dyDescent="0.5">
      <c r="A204" s="42">
        <v>4039000</v>
      </c>
      <c r="B204" s="35" t="s">
        <v>163</v>
      </c>
      <c r="C204" s="37">
        <f>IF(データ!$V$1=3,ROUND(集計B!C204,6)/1000000,IF(データ!$V$1=2,ROUND(集計B!C204,3)/1000,集計B!C204))</f>
        <v>0</v>
      </c>
      <c r="D204" s="37">
        <f>IF(データ!$V$1=3,ROUND(集計B!D204,6)/1000000,IF(データ!$V$1=2,ROUND(集計B!D204,3)/1000,集計B!D204))</f>
        <v>505887</v>
      </c>
      <c r="E204" s="37">
        <f>IF(データ!$V$1=3,ROUND(集計B!E204,6)/1000000,IF(データ!$V$1=2,ROUND(集計B!E204,3)/1000,集計B!E204))</f>
        <v>99695</v>
      </c>
      <c r="F204" s="37">
        <f>IF(データ!$V$1=3,ROUND(集計B!F204,6)/1000000,IF(データ!$V$1=2,ROUND(集計B!F204,3)/1000,集計B!F204))</f>
        <v>406192</v>
      </c>
      <c r="G204" s="37">
        <f>IF(データ!$V$1=3,ROUND(集計B!G204,6)/1000000,IF(データ!$V$1=2,ROUND(集計B!G204,3)/1000,集計B!G204))</f>
        <v>406192</v>
      </c>
    </row>
    <row r="205" spans="1:7" x14ac:dyDescent="0.5">
      <c r="A205" s="42">
        <v>4040000</v>
      </c>
      <c r="B205" s="35" t="s">
        <v>164</v>
      </c>
      <c r="C205" s="37">
        <f>IF(データ!$V$1=3,ROUND(集計B!C205,6)/1000000,IF(データ!$V$1=2,ROUND(集計B!C205,3)/1000,集計B!C205))</f>
        <v>0</v>
      </c>
      <c r="D205" s="37">
        <f>IF(データ!$V$1=3,ROUND(集計B!D205,6)/1000000,IF(データ!$V$1=2,ROUND(集計B!D205,3)/1000,集計B!D205))</f>
        <v>505887</v>
      </c>
      <c r="E205" s="37">
        <f>IF(データ!$V$1=3,ROUND(集計B!E205,6)/1000000,IF(データ!$V$1=2,ROUND(集計B!E205,3)/1000,集計B!E205))</f>
        <v>99695</v>
      </c>
      <c r="F205" s="37">
        <f>IF(データ!$V$1=3,ROUND(集計B!F205,6)/1000000,IF(データ!$V$1=2,ROUND(集計B!F205,3)/1000,集計B!F205))</f>
        <v>406192</v>
      </c>
      <c r="G205" s="37">
        <f>IF(データ!$V$1=3,ROUND(集計B!G205,6)/1000000,IF(データ!$V$1=2,ROUND(集計B!G205,3)/1000,集計B!G205))</f>
        <v>406192</v>
      </c>
    </row>
    <row r="206" spans="1:7" x14ac:dyDescent="0.5">
      <c r="A206" s="42">
        <v>4041000</v>
      </c>
      <c r="B206" s="35" t="s">
        <v>165</v>
      </c>
      <c r="C206" s="37">
        <f>IF(データ!$V$1=3,ROUND(集計B!C206,6)/1000000,IF(データ!$V$1=2,ROUND(集計B!C206,3)/1000,集計B!C206))</f>
        <v>0</v>
      </c>
      <c r="D206" s="37">
        <f>IF(データ!$V$1=3,ROUND(集計B!D206,6)/1000000,IF(データ!$V$1=2,ROUND(集計B!D206,3)/1000,集計B!D206))</f>
        <v>0</v>
      </c>
      <c r="E206" s="37">
        <f>IF(データ!$V$1=3,ROUND(集計B!E206,6)/1000000,IF(データ!$V$1=2,ROUND(集計B!E206,3)/1000,集計B!E206))</f>
        <v>0</v>
      </c>
      <c r="F206" s="37">
        <f>IF(データ!$V$1=3,ROUND(集計B!F206,6)/1000000,IF(データ!$V$1=2,ROUND(集計B!F206,3)/1000,集計B!F206))</f>
        <v>0</v>
      </c>
      <c r="G206" s="37">
        <f>IF(データ!$V$1=3,ROUND(集計B!G206,6)/1000000,IF(データ!$V$1=2,ROUND(集計B!G206,3)/1000,集計B!G206))</f>
        <v>0</v>
      </c>
    </row>
    <row r="207" spans="1:7" x14ac:dyDescent="0.5">
      <c r="A207" s="42">
        <v>4042000</v>
      </c>
      <c r="B207" s="35" t="s">
        <v>167</v>
      </c>
      <c r="C207" s="37">
        <f>IF(データ!$V$1=3,ROUND(集計B!C207,6)/1000000,IF(データ!$V$1=2,ROUND(集計B!C207,3)/1000,集計B!C207))</f>
        <v>-223191.82399999999</v>
      </c>
      <c r="D207" s="37">
        <f>IF(データ!$V$1=3,ROUND(集計B!D207,6)/1000000,IF(データ!$V$1=2,ROUND(集計B!D207,3)/1000,集計B!D207))</f>
        <v>9117980.1679999996</v>
      </c>
      <c r="E207" s="37">
        <f>IF(データ!$V$1=3,ROUND(集計B!E207,6)/1000000,IF(データ!$V$1=2,ROUND(集計B!E207,3)/1000,集計B!E207))</f>
        <v>9017954.5999999996</v>
      </c>
      <c r="F207" s="37">
        <f>IF(データ!$V$1=3,ROUND(集計B!F207,6)/1000000,IF(データ!$V$1=2,ROUND(集計B!F207,3)/1000,集計B!F207))</f>
        <v>100025.568</v>
      </c>
      <c r="G207" s="37">
        <f>IF(データ!$V$1=3,ROUND(集計B!G207,6)/1000000,IF(データ!$V$1=2,ROUND(集計B!G207,3)/1000,集計B!G207))</f>
        <v>-123166.25599999999</v>
      </c>
    </row>
    <row r="208" spans="1:7" x14ac:dyDescent="0.5">
      <c r="A208" s="42">
        <v>4043000</v>
      </c>
      <c r="B208" s="35" t="s">
        <v>168</v>
      </c>
      <c r="C208" s="37">
        <f>IF(データ!$V$1=3,ROUND(集計B!C208,6)/1000000,IF(データ!$V$1=2,ROUND(集計B!C208,3)/1000,集計B!C208))</f>
        <v>532910.11100000003</v>
      </c>
      <c r="D208" s="37">
        <f>IF(データ!$V$1=3,ROUND(集計B!D208,6)/1000000,IF(データ!$V$1=2,ROUND(集計B!D208,3)/1000,集計B!D208))</f>
        <v>0</v>
      </c>
      <c r="E208" s="37">
        <f>IF(データ!$V$1=3,ROUND(集計B!E208,6)/1000000,IF(データ!$V$1=2,ROUND(集計B!E208,3)/1000,集計B!E208))</f>
        <v>0</v>
      </c>
      <c r="F208" s="37">
        <f>IF(データ!$V$1=3,ROUND(集計B!F208,6)/1000000,IF(データ!$V$1=2,ROUND(集計B!F208,3)/1000,集計B!F208))</f>
        <v>0</v>
      </c>
      <c r="G208" s="37">
        <f>IF(データ!$V$1=3,ROUND(集計B!G208,6)/1000000,IF(データ!$V$1=2,ROUND(集計B!G208,3)/1000,集計B!G208))</f>
        <v>532910.11100000003</v>
      </c>
    </row>
    <row r="209" spans="1:7" x14ac:dyDescent="0.5">
      <c r="A209" s="42">
        <v>4043500</v>
      </c>
      <c r="B209" s="35" t="s">
        <v>187</v>
      </c>
      <c r="C209" s="37">
        <f>IF(データ!$V$1=3,ROUND(集計B!C209,6)/1000000,IF(データ!$V$1=2,ROUND(集計B!C209,3)/1000,集計B!C209))</f>
        <v>0</v>
      </c>
      <c r="D209" s="37">
        <f>IF(データ!$V$1=3,ROUND(集計B!D209,6)/1000000,IF(データ!$V$1=2,ROUND(集計B!D209,3)/1000,集計B!D209))</f>
        <v>0</v>
      </c>
      <c r="E209" s="37">
        <f>IF(データ!$V$1=3,ROUND(集計B!E209,6)/1000000,IF(データ!$V$1=2,ROUND(集計B!E209,3)/1000,集計B!E209))</f>
        <v>0</v>
      </c>
      <c r="F209" s="37">
        <f>IF(データ!$V$1=3,ROUND(集計B!F209,6)/1000000,IF(データ!$V$1=2,ROUND(集計B!F209,3)/1000,集計B!F209))</f>
        <v>0</v>
      </c>
      <c r="G209" s="37">
        <f>IF(データ!$V$1=3,ROUND(集計B!G209,6)/1000000,IF(データ!$V$1=2,ROUND(集計B!G209,3)/1000,集計B!G209))</f>
        <v>0</v>
      </c>
    </row>
    <row r="210" spans="1:7" x14ac:dyDescent="0.5">
      <c r="A210" s="42">
        <v>4044000</v>
      </c>
      <c r="B210" s="35" t="s">
        <v>169</v>
      </c>
      <c r="C210" s="37">
        <f>IF(データ!$V$1=3,ROUND(集計B!C210,6)/1000000,IF(データ!$V$1=2,ROUND(集計B!C210,3)/1000,集計B!C210))</f>
        <v>309718.28700000001</v>
      </c>
      <c r="D210" s="37">
        <f>IF(データ!$V$1=3,ROUND(集計B!D210,6)/1000000,IF(データ!$V$1=2,ROUND(集計B!D210,3)/1000,集計B!D210))</f>
        <v>9117980.1679999996</v>
      </c>
      <c r="E210" s="37">
        <f>IF(データ!$V$1=3,ROUND(集計B!E210,6)/1000000,IF(データ!$V$1=2,ROUND(集計B!E210,3)/1000,集計B!E210))</f>
        <v>9017954.5999999996</v>
      </c>
      <c r="F210" s="37">
        <f>IF(データ!$V$1=3,ROUND(集計B!F210,6)/1000000,IF(データ!$V$1=2,ROUND(集計B!F210,3)/1000,集計B!F210))</f>
        <v>100025.568</v>
      </c>
      <c r="G210" s="37">
        <f>IF(データ!$V$1=3,ROUND(集計B!G210,6)/1000000,IF(データ!$V$1=2,ROUND(集計B!G210,3)/1000,集計B!G210))</f>
        <v>409743.85499999998</v>
      </c>
    </row>
    <row r="211" spans="1:7" x14ac:dyDescent="0.5">
      <c r="A211" s="42">
        <v>4045000</v>
      </c>
      <c r="B211" s="35" t="s">
        <v>170</v>
      </c>
      <c r="C211" s="37">
        <f>IF(データ!$V$1=3,ROUND(集計B!C211,6)/1000000,IF(データ!$V$1=2,ROUND(集計B!C211,3)/1000,集計B!C211))</f>
        <v>16579.18</v>
      </c>
      <c r="D211" s="37">
        <f>IF(データ!$V$1=3,ROUND(集計B!D211,6)/1000000,IF(データ!$V$1=2,ROUND(集計B!D211,3)/1000,集計B!D211))</f>
        <v>0</v>
      </c>
      <c r="E211" s="37">
        <f>IF(データ!$V$1=3,ROUND(集計B!E211,6)/1000000,IF(データ!$V$1=2,ROUND(集計B!E211,3)/1000,集計B!E211))</f>
        <v>0</v>
      </c>
      <c r="F211" s="37">
        <f>IF(データ!$V$1=3,ROUND(集計B!F211,6)/1000000,IF(データ!$V$1=2,ROUND(集計B!F211,3)/1000,集計B!F211))</f>
        <v>0</v>
      </c>
      <c r="G211" s="37">
        <f>IF(データ!$V$1=3,ROUND(集計B!G211,6)/1000000,IF(データ!$V$1=2,ROUND(集計B!G211,3)/1000,集計B!G211))</f>
        <v>16579.18</v>
      </c>
    </row>
    <row r="212" spans="1:7" x14ac:dyDescent="0.5">
      <c r="A212" s="42">
        <v>4046000</v>
      </c>
      <c r="B212" s="35" t="s">
        <v>171</v>
      </c>
      <c r="C212" s="37">
        <f>IF(データ!$V$1=3,ROUND(集計B!C212,6)/1000000,IF(データ!$V$1=2,ROUND(集計B!C212,3)/1000,集計B!C212))</f>
        <v>0</v>
      </c>
      <c r="D212" s="37">
        <f>IF(データ!$V$1=3,ROUND(集計B!D212,6)/1000000,IF(データ!$V$1=2,ROUND(集計B!D212,3)/1000,集計B!D212))</f>
        <v>0</v>
      </c>
      <c r="E212" s="37">
        <f>IF(データ!$V$1=3,ROUND(集計B!E212,6)/1000000,IF(データ!$V$1=2,ROUND(集計B!E212,3)/1000,集計B!E212))</f>
        <v>59.247999999999998</v>
      </c>
      <c r="F212" s="37">
        <f>IF(データ!$V$1=3,ROUND(集計B!F212,6)/1000000,IF(データ!$V$1=2,ROUND(集計B!F212,3)/1000,集計B!F212))</f>
        <v>-59.247999999999998</v>
      </c>
      <c r="G212" s="37">
        <f>IF(データ!$V$1=3,ROUND(集計B!G212,6)/1000000,IF(データ!$V$1=2,ROUND(集計B!G212,3)/1000,集計B!G212))</f>
        <v>-59.247999999999998</v>
      </c>
    </row>
    <row r="213" spans="1:7" x14ac:dyDescent="0.5">
      <c r="A213" s="42">
        <v>4047000</v>
      </c>
      <c r="B213" s="35" t="s">
        <v>172</v>
      </c>
      <c r="C213" s="37">
        <f>IF(データ!$V$1=3,ROUND(集計B!C213,6)/1000000,IF(データ!$V$1=2,ROUND(集計B!C213,3)/1000,集計B!C213))</f>
        <v>16579.18</v>
      </c>
      <c r="D213" s="37">
        <f>IF(データ!$V$1=3,ROUND(集計B!D213,6)/1000000,IF(データ!$V$1=2,ROUND(集計B!D213,3)/1000,集計B!D213))</f>
        <v>0</v>
      </c>
      <c r="E213" s="37">
        <f>IF(データ!$V$1=3,ROUND(集計B!E213,6)/1000000,IF(データ!$V$1=2,ROUND(集計B!E213,3)/1000,集計B!E213))</f>
        <v>59.247999999999998</v>
      </c>
      <c r="F213" s="37">
        <f>IF(データ!$V$1=3,ROUND(集計B!F213,6)/1000000,IF(データ!$V$1=2,ROUND(集計B!F213,3)/1000,集計B!F213))</f>
        <v>-59.247999999999998</v>
      </c>
      <c r="G213" s="37">
        <f>IF(データ!$V$1=3,ROUND(集計B!G213,6)/1000000,IF(データ!$V$1=2,ROUND(集計B!G213,3)/1000,集計B!G213))</f>
        <v>16519.932000000001</v>
      </c>
    </row>
    <row r="214" spans="1:7" x14ac:dyDescent="0.5">
      <c r="A214" s="42">
        <v>4048000</v>
      </c>
      <c r="B214" s="35" t="s">
        <v>173</v>
      </c>
      <c r="C214" s="37">
        <f>IF(データ!$V$1=3,ROUND(集計B!C214,6)/1000000,IF(データ!$V$1=2,ROUND(集計B!C214,3)/1000,集計B!C214))</f>
        <v>326297.467</v>
      </c>
      <c r="D214" s="37">
        <f>IF(データ!$V$1=3,ROUND(集計B!D214,6)/1000000,IF(データ!$V$1=2,ROUND(集計B!D214,3)/1000,集計B!D214))</f>
        <v>9117980.1679999996</v>
      </c>
      <c r="E214" s="37">
        <f>IF(データ!$V$1=3,ROUND(集計B!E214,6)/1000000,IF(データ!$V$1=2,ROUND(集計B!E214,3)/1000,集計B!E214))</f>
        <v>9018013.8479999993</v>
      </c>
      <c r="F214" s="37">
        <f>IF(データ!$V$1=3,ROUND(集計B!F214,6)/1000000,IF(データ!$V$1=2,ROUND(集計B!F214,3)/1000,集計B!F214))</f>
        <v>99966.32</v>
      </c>
      <c r="G214" s="37">
        <f>IF(データ!$V$1=3,ROUND(集計B!G214,6)/1000000,IF(データ!$V$1=2,ROUND(集計B!G214,3)/1000,集計B!G214))</f>
        <v>426263.78700000001</v>
      </c>
    </row>
    <row r="215" spans="1:7" x14ac:dyDescent="0.5">
      <c r="A215" s="42">
        <v>4090000</v>
      </c>
      <c r="B215" s="35" t="s">
        <v>188</v>
      </c>
      <c r="C215" s="37">
        <f>IF(データ!$V$1=3,ROUND(集計B!C215,6)/1000000,IF(データ!$V$1=2,ROUND(集計B!C215,3)/1000,集計B!C215))</f>
        <v>0</v>
      </c>
      <c r="D215" s="37">
        <f>IF(データ!$V$1=3,ROUND(集計B!D215,6)/1000000,IF(データ!$V$1=2,ROUND(集計B!D215,3)/1000,集計B!D215))</f>
        <v>0</v>
      </c>
      <c r="E215" s="37">
        <f>IF(データ!$V$1=3,ROUND(集計B!E215,6)/1000000,IF(データ!$V$1=2,ROUND(集計B!E215,3)/1000,集計B!E215))</f>
        <v>0</v>
      </c>
      <c r="F215" s="37">
        <f>IF(データ!$V$1=3,ROUND(集計B!F215,6)/1000000,IF(データ!$V$1=2,ROUND(集計B!F215,3)/1000,集計B!F215))</f>
        <v>0</v>
      </c>
      <c r="G215" s="37">
        <f>IF(データ!$V$1=3,ROUND(集計B!G215,6)/1000000,IF(データ!$V$1=2,ROUND(集計B!G215,3)/1000,集計B!G215))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E41E-CCF0-4494-A5DD-52E2745AD489}">
  <sheetPr codeName="Sheet12"/>
  <dimension ref="A1:G215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C3+C49+C59</f>
        <v>13799119143</v>
      </c>
      <c r="D2" s="37">
        <f>D3+D49+D59</f>
        <v>9927949990</v>
      </c>
      <c r="E2" s="37">
        <f>E3+E49+E59</f>
        <v>9740921613</v>
      </c>
      <c r="F2" s="37">
        <f>F3+F49+F59</f>
        <v>187028377</v>
      </c>
      <c r="G2" s="37">
        <f>G3+G49+G59</f>
        <v>13986147520</v>
      </c>
    </row>
    <row r="3" spans="1:7" x14ac:dyDescent="0.5">
      <c r="A3" s="42">
        <v>1002000</v>
      </c>
      <c r="B3" s="35" t="s">
        <v>5</v>
      </c>
      <c r="C3" s="37">
        <f>C4+C34+C37</f>
        <v>12692151018</v>
      </c>
      <c r="D3" s="37">
        <f>D4+D34+D37</f>
        <v>753533468</v>
      </c>
      <c r="E3" s="37">
        <f>E4+E34+E37</f>
        <v>690328999</v>
      </c>
      <c r="F3" s="37">
        <f>F4+F34+F37</f>
        <v>63204469</v>
      </c>
      <c r="G3" s="37">
        <f>G4+G34+G37</f>
        <v>12755355487</v>
      </c>
    </row>
    <row r="4" spans="1:7" x14ac:dyDescent="0.5">
      <c r="A4" s="42">
        <v>1003000</v>
      </c>
      <c r="B4" s="35" t="s">
        <v>7</v>
      </c>
      <c r="C4" s="37">
        <f>C5+C23+C32+C33</f>
        <v>10672980375</v>
      </c>
      <c r="D4" s="37">
        <f>D5+D23+D32+D33</f>
        <v>465105429</v>
      </c>
      <c r="E4" s="37">
        <f>E5+E23+E32+E33</f>
        <v>584913269</v>
      </c>
      <c r="F4" s="37">
        <f>F5+F23+F32+F33</f>
        <v>-119807840</v>
      </c>
      <c r="G4" s="37">
        <f>G5+G23+G32+G33</f>
        <v>10553172535</v>
      </c>
    </row>
    <row r="5" spans="1:7" x14ac:dyDescent="0.5">
      <c r="A5" s="42">
        <v>1004000</v>
      </c>
      <c r="B5" s="35" t="s">
        <v>9</v>
      </c>
      <c r="C5" s="37">
        <f>SUM(C6:C22)</f>
        <v>6504599022</v>
      </c>
      <c r="D5" s="37">
        <f>SUM(D6:D22)</f>
        <v>252119579</v>
      </c>
      <c r="E5" s="37">
        <f>SUM(E6:E22)</f>
        <v>331761422</v>
      </c>
      <c r="F5" s="37">
        <f>SUM(F6:F22)</f>
        <v>-79641843</v>
      </c>
      <c r="G5" s="37">
        <f>SUM(G6:G22)</f>
        <v>6424957179</v>
      </c>
    </row>
    <row r="6" spans="1:7" x14ac:dyDescent="0.5">
      <c r="A6" s="42">
        <v>1005000</v>
      </c>
      <c r="B6" s="35" t="s">
        <v>11</v>
      </c>
      <c r="C6" s="37">
        <f>データ!I2</f>
        <v>1621878029</v>
      </c>
      <c r="D6" s="37">
        <f>データ!J2</f>
        <v>9726280</v>
      </c>
      <c r="E6" s="37">
        <f>データ!K2</f>
        <v>0</v>
      </c>
      <c r="F6" s="37">
        <f>データ!N2</f>
        <v>9726280</v>
      </c>
      <c r="G6" s="37">
        <f>データ!P2</f>
        <v>1631604309</v>
      </c>
    </row>
    <row r="7" spans="1:7" x14ac:dyDescent="0.5">
      <c r="A7" s="42">
        <v>1005500</v>
      </c>
      <c r="B7" s="35" t="s">
        <v>13</v>
      </c>
      <c r="C7" s="37">
        <f>データ!I3</f>
        <v>0</v>
      </c>
      <c r="D7" s="37">
        <f>データ!J3</f>
        <v>0</v>
      </c>
      <c r="E7" s="37">
        <f>データ!K3</f>
        <v>0</v>
      </c>
      <c r="F7" s="37">
        <f>データ!N3</f>
        <v>0</v>
      </c>
      <c r="G7" s="37">
        <f>データ!P3</f>
        <v>0</v>
      </c>
    </row>
    <row r="8" spans="1:7" x14ac:dyDescent="0.5">
      <c r="A8" s="42">
        <v>1006000</v>
      </c>
      <c r="B8" s="35" t="s">
        <v>15</v>
      </c>
      <c r="C8" s="37">
        <f>データ!I4</f>
        <v>0</v>
      </c>
      <c r="D8" s="37">
        <f>データ!J4</f>
        <v>0</v>
      </c>
      <c r="E8" s="37">
        <f>データ!K4</f>
        <v>0</v>
      </c>
      <c r="F8" s="37">
        <f>データ!N4</f>
        <v>0</v>
      </c>
      <c r="G8" s="37">
        <f>データ!P4</f>
        <v>0</v>
      </c>
    </row>
    <row r="9" spans="1:7" x14ac:dyDescent="0.5">
      <c r="A9" s="42">
        <v>1006500</v>
      </c>
      <c r="B9" s="35" t="s">
        <v>17</v>
      </c>
      <c r="C9" s="37">
        <f>データ!I5</f>
        <v>0</v>
      </c>
      <c r="D9" s="37">
        <f>データ!J5</f>
        <v>0</v>
      </c>
      <c r="E9" s="37">
        <f>データ!K5</f>
        <v>0</v>
      </c>
      <c r="F9" s="37">
        <f>データ!N5</f>
        <v>0</v>
      </c>
      <c r="G9" s="37">
        <f>データ!P5</f>
        <v>0</v>
      </c>
    </row>
    <row r="10" spans="1:7" x14ac:dyDescent="0.5">
      <c r="A10" s="42">
        <v>1007000</v>
      </c>
      <c r="B10" s="35" t="s">
        <v>19</v>
      </c>
      <c r="C10" s="37">
        <f>データ!I6</f>
        <v>14788495378</v>
      </c>
      <c r="D10" s="37">
        <f>データ!J6</f>
        <v>231612700</v>
      </c>
      <c r="E10" s="37">
        <f>データ!K6</f>
        <v>0</v>
      </c>
      <c r="F10" s="37">
        <f>データ!N6</f>
        <v>231612700</v>
      </c>
      <c r="G10" s="37">
        <f>データ!P6</f>
        <v>15020108078</v>
      </c>
    </row>
    <row r="11" spans="1:7" x14ac:dyDescent="0.5">
      <c r="A11" s="42">
        <v>1008000</v>
      </c>
      <c r="B11" s="35" t="s">
        <v>21</v>
      </c>
      <c r="C11" s="37">
        <f>データ!I7+データ!I8</f>
        <v>-10857377996</v>
      </c>
      <c r="D11" s="37">
        <f>データ!J7+データ!J8</f>
        <v>0</v>
      </c>
      <c r="E11" s="37">
        <f>データ!K7+データ!K8</f>
        <v>251235447</v>
      </c>
      <c r="F11" s="37">
        <f>データ!N7+データ!N8</f>
        <v>-251235447</v>
      </c>
      <c r="G11" s="37">
        <f>データ!P7+データ!P8</f>
        <v>-11108613443</v>
      </c>
    </row>
    <row r="12" spans="1:7" x14ac:dyDescent="0.5">
      <c r="A12" s="42">
        <v>1009000</v>
      </c>
      <c r="B12" s="35" t="s">
        <v>23</v>
      </c>
      <c r="C12" s="37">
        <f>データ!I9</f>
        <v>2492319399</v>
      </c>
      <c r="D12" s="37">
        <f>データ!J9</f>
        <v>8729600</v>
      </c>
      <c r="E12" s="37">
        <f>データ!K9</f>
        <v>2051000</v>
      </c>
      <c r="F12" s="37">
        <f>データ!N9</f>
        <v>6678600</v>
      </c>
      <c r="G12" s="37">
        <f>データ!P9</f>
        <v>2498997999</v>
      </c>
    </row>
    <row r="13" spans="1:7" x14ac:dyDescent="0.5">
      <c r="A13" s="42">
        <v>1010000</v>
      </c>
      <c r="B13" s="35" t="s">
        <v>25</v>
      </c>
      <c r="C13" s="37">
        <f>データ!I10+データ!I11</f>
        <v>-1599942988</v>
      </c>
      <c r="D13" s="37">
        <f>データ!J10+データ!J11</f>
        <v>2050999</v>
      </c>
      <c r="E13" s="37">
        <f>データ!K10+データ!K11</f>
        <v>67002135</v>
      </c>
      <c r="F13" s="37">
        <f>データ!N10+データ!N11</f>
        <v>-64951136</v>
      </c>
      <c r="G13" s="37">
        <f>データ!P10+データ!P11</f>
        <v>-1664894124</v>
      </c>
    </row>
    <row r="14" spans="1:7" x14ac:dyDescent="0.5">
      <c r="A14" s="42">
        <v>1011000</v>
      </c>
      <c r="B14" s="35" t="s">
        <v>27</v>
      </c>
      <c r="C14" s="37">
        <f>データ!I12</f>
        <v>0</v>
      </c>
      <c r="D14" s="37">
        <f>データ!J12</f>
        <v>0</v>
      </c>
      <c r="E14" s="37">
        <f>データ!K12</f>
        <v>0</v>
      </c>
      <c r="F14" s="37">
        <f>データ!N12</f>
        <v>0</v>
      </c>
      <c r="G14" s="37">
        <f>データ!P12</f>
        <v>0</v>
      </c>
    </row>
    <row r="15" spans="1:7" x14ac:dyDescent="0.5">
      <c r="A15" s="42">
        <v>1012000</v>
      </c>
      <c r="B15" s="35" t="s">
        <v>29</v>
      </c>
      <c r="C15" s="37">
        <f>データ!I13+データ!I14</f>
        <v>0</v>
      </c>
      <c r="D15" s="37">
        <f>データ!J13+データ!J14</f>
        <v>0</v>
      </c>
      <c r="E15" s="37">
        <f>データ!K13+データ!K14</f>
        <v>0</v>
      </c>
      <c r="F15" s="37">
        <f>データ!N13+データ!N14</f>
        <v>0</v>
      </c>
      <c r="G15" s="37">
        <f>データ!P13+データ!P14</f>
        <v>0</v>
      </c>
    </row>
    <row r="16" spans="1:7" x14ac:dyDescent="0.5">
      <c r="A16" s="42">
        <v>1013000</v>
      </c>
      <c r="B16" s="35" t="s">
        <v>31</v>
      </c>
      <c r="C16" s="37">
        <f>データ!I15</f>
        <v>0</v>
      </c>
      <c r="D16" s="37">
        <f>データ!J15</f>
        <v>0</v>
      </c>
      <c r="E16" s="37">
        <f>データ!K15</f>
        <v>0</v>
      </c>
      <c r="F16" s="37">
        <f>データ!N15</f>
        <v>0</v>
      </c>
      <c r="G16" s="37">
        <f>データ!P15</f>
        <v>0</v>
      </c>
    </row>
    <row r="17" spans="1:7" x14ac:dyDescent="0.5">
      <c r="A17" s="42">
        <v>1014000</v>
      </c>
      <c r="B17" s="35" t="s">
        <v>33</v>
      </c>
      <c r="C17" s="37">
        <f>データ!I16+データ!I17</f>
        <v>0</v>
      </c>
      <c r="D17" s="37">
        <f>データ!J16+データ!J17</f>
        <v>0</v>
      </c>
      <c r="E17" s="37">
        <f>データ!K16+データ!K17</f>
        <v>0</v>
      </c>
      <c r="F17" s="37">
        <f>データ!N16+データ!N17</f>
        <v>0</v>
      </c>
      <c r="G17" s="37">
        <f>データ!P16+データ!P17</f>
        <v>0</v>
      </c>
    </row>
    <row r="18" spans="1:7" x14ac:dyDescent="0.5">
      <c r="A18" s="42">
        <v>1015000</v>
      </c>
      <c r="B18" s="35" t="s">
        <v>35</v>
      </c>
      <c r="C18" s="37">
        <f>データ!I18</f>
        <v>0</v>
      </c>
      <c r="D18" s="37">
        <f>データ!J18</f>
        <v>0</v>
      </c>
      <c r="E18" s="37">
        <f>データ!K18</f>
        <v>0</v>
      </c>
      <c r="F18" s="37">
        <f>データ!N18</f>
        <v>0</v>
      </c>
      <c r="G18" s="37">
        <f>データ!P18</f>
        <v>0</v>
      </c>
    </row>
    <row r="19" spans="1:7" x14ac:dyDescent="0.5">
      <c r="A19" s="42">
        <v>1016000</v>
      </c>
      <c r="B19" s="35" t="s">
        <v>37</v>
      </c>
      <c r="C19" s="37">
        <f>データ!I19+データ!I20</f>
        <v>0</v>
      </c>
      <c r="D19" s="37">
        <f>データ!J19+データ!J20</f>
        <v>0</v>
      </c>
      <c r="E19" s="37">
        <f>データ!K19+データ!K20</f>
        <v>0</v>
      </c>
      <c r="F19" s="37">
        <f>データ!N19+データ!N20</f>
        <v>0</v>
      </c>
      <c r="G19" s="37">
        <f>データ!P19+データ!P20</f>
        <v>0</v>
      </c>
    </row>
    <row r="20" spans="1:7" x14ac:dyDescent="0.5">
      <c r="A20" s="42">
        <v>1017000</v>
      </c>
      <c r="B20" s="35" t="s">
        <v>39</v>
      </c>
      <c r="C20" s="37">
        <f>データ!I21</f>
        <v>128271600</v>
      </c>
      <c r="D20" s="37">
        <f>データ!J21</f>
        <v>0</v>
      </c>
      <c r="E20" s="37">
        <f>データ!K21</f>
        <v>0</v>
      </c>
      <c r="F20" s="37">
        <f>データ!N21</f>
        <v>0</v>
      </c>
      <c r="G20" s="37">
        <f>データ!P21</f>
        <v>128271600</v>
      </c>
    </row>
    <row r="21" spans="1:7" x14ac:dyDescent="0.5">
      <c r="A21" s="42">
        <v>1018000</v>
      </c>
      <c r="B21" s="35" t="s">
        <v>41</v>
      </c>
      <c r="C21" s="37">
        <f>データ!I22+データ!I23</f>
        <v>-71586720</v>
      </c>
      <c r="D21" s="37">
        <f>データ!J22+データ!J23</f>
        <v>0</v>
      </c>
      <c r="E21" s="37">
        <f>データ!K22+データ!K23</f>
        <v>11472840</v>
      </c>
      <c r="F21" s="37">
        <f>データ!N22+データ!N23</f>
        <v>-11472840</v>
      </c>
      <c r="G21" s="37">
        <f>データ!P22+データ!P23</f>
        <v>-83059560</v>
      </c>
    </row>
    <row r="22" spans="1:7" x14ac:dyDescent="0.5">
      <c r="A22" s="42">
        <v>1019000</v>
      </c>
      <c r="B22" s="35" t="s">
        <v>43</v>
      </c>
      <c r="C22" s="37">
        <f>データ!I24</f>
        <v>2542320</v>
      </c>
      <c r="D22" s="37">
        <f>データ!J24</f>
        <v>0</v>
      </c>
      <c r="E22" s="37">
        <f>データ!K24</f>
        <v>0</v>
      </c>
      <c r="F22" s="37">
        <f>データ!N24</f>
        <v>0</v>
      </c>
      <c r="G22" s="37">
        <f>データ!P24</f>
        <v>2542320</v>
      </c>
    </row>
    <row r="23" spans="1:7" x14ac:dyDescent="0.5">
      <c r="A23" s="42">
        <v>1020000</v>
      </c>
      <c r="B23" s="35" t="s">
        <v>45</v>
      </c>
      <c r="C23" s="37">
        <f>SUM(C24:C31)</f>
        <v>4094813907</v>
      </c>
      <c r="D23" s="37">
        <f>SUM(D24:D31)</f>
        <v>196181700</v>
      </c>
      <c r="E23" s="37">
        <f>SUM(E24:E31)</f>
        <v>225574891</v>
      </c>
      <c r="F23" s="37">
        <f>SUM(F24:F31)</f>
        <v>-29393191</v>
      </c>
      <c r="G23" s="37">
        <f>SUM(G24:G31)</f>
        <v>4065420716</v>
      </c>
    </row>
    <row r="24" spans="1:7" x14ac:dyDescent="0.5">
      <c r="A24" s="42">
        <v>1021000</v>
      </c>
      <c r="B24" s="35" t="s">
        <v>191</v>
      </c>
      <c r="C24" s="37">
        <f>データ!I25+データ!I26</f>
        <v>33524900</v>
      </c>
      <c r="D24" s="37">
        <f>データ!J25+データ!J26</f>
        <v>0</v>
      </c>
      <c r="E24" s="37">
        <f>データ!K25+データ!K26</f>
        <v>0</v>
      </c>
      <c r="F24" s="37">
        <f>データ!N25+データ!N26</f>
        <v>0</v>
      </c>
      <c r="G24" s="37">
        <f>データ!P25+データ!P26</f>
        <v>33524900</v>
      </c>
    </row>
    <row r="25" spans="1:7" x14ac:dyDescent="0.5">
      <c r="A25" s="42">
        <v>1022000</v>
      </c>
      <c r="B25" s="35" t="s">
        <v>192</v>
      </c>
      <c r="C25" s="37">
        <f>データ!I27</f>
        <v>965009460</v>
      </c>
      <c r="D25" s="37">
        <f>データ!J27</f>
        <v>33550000</v>
      </c>
      <c r="E25" s="37">
        <f>データ!K27</f>
        <v>0</v>
      </c>
      <c r="F25" s="37">
        <f>データ!N27</f>
        <v>33550000</v>
      </c>
      <c r="G25" s="37">
        <f>データ!P27</f>
        <v>998559460</v>
      </c>
    </row>
    <row r="26" spans="1:7" x14ac:dyDescent="0.5">
      <c r="A26" s="42">
        <v>1023000</v>
      </c>
      <c r="B26" s="35" t="s">
        <v>193</v>
      </c>
      <c r="C26" s="37">
        <f>データ!I28+データ!I29</f>
        <v>-705033478</v>
      </c>
      <c r="D26" s="37">
        <f>データ!J28+データ!J29</f>
        <v>0</v>
      </c>
      <c r="E26" s="37">
        <f>データ!K28+データ!K29</f>
        <v>14425194</v>
      </c>
      <c r="F26" s="37">
        <f>データ!N28+データ!N29</f>
        <v>-14425194</v>
      </c>
      <c r="G26" s="37">
        <f>データ!P28+データ!P29</f>
        <v>-719458672</v>
      </c>
    </row>
    <row r="27" spans="1:7" x14ac:dyDescent="0.5">
      <c r="A27" s="42">
        <v>1024000</v>
      </c>
      <c r="B27" s="35" t="s">
        <v>194</v>
      </c>
      <c r="C27" s="37">
        <f>データ!I30</f>
        <v>62188174710</v>
      </c>
      <c r="D27" s="37">
        <f>データ!J30</f>
        <v>162631700</v>
      </c>
      <c r="E27" s="37">
        <f>データ!K30</f>
        <v>0</v>
      </c>
      <c r="F27" s="37">
        <f>データ!N30</f>
        <v>162631700</v>
      </c>
      <c r="G27" s="37">
        <f>データ!P30</f>
        <v>62350806410</v>
      </c>
    </row>
    <row r="28" spans="1:7" x14ac:dyDescent="0.5">
      <c r="A28" s="42">
        <v>1025000</v>
      </c>
      <c r="B28" s="35" t="s">
        <v>195</v>
      </c>
      <c r="C28" s="37">
        <f>データ!I31+データ!I32</f>
        <v>-58399144903</v>
      </c>
      <c r="D28" s="37">
        <f>データ!J31+データ!J32</f>
        <v>0</v>
      </c>
      <c r="E28" s="37">
        <f>データ!K31+データ!K32</f>
        <v>210256915</v>
      </c>
      <c r="F28" s="37">
        <f>データ!N31+データ!N32</f>
        <v>-210256915</v>
      </c>
      <c r="G28" s="37">
        <f>データ!P31+データ!P32</f>
        <v>-58609401818</v>
      </c>
    </row>
    <row r="29" spans="1:7" x14ac:dyDescent="0.5">
      <c r="A29" s="42">
        <v>1026000</v>
      </c>
      <c r="B29" s="35" t="s">
        <v>196</v>
      </c>
      <c r="C29" s="37">
        <f>データ!I33</f>
        <v>5346000</v>
      </c>
      <c r="D29" s="37">
        <f>データ!J33</f>
        <v>0</v>
      </c>
      <c r="E29" s="37">
        <f>データ!K33</f>
        <v>0</v>
      </c>
      <c r="F29" s="37">
        <f>データ!N33</f>
        <v>0</v>
      </c>
      <c r="G29" s="37">
        <f>データ!P33</f>
        <v>5346000</v>
      </c>
    </row>
    <row r="30" spans="1:7" x14ac:dyDescent="0.5">
      <c r="A30" s="42">
        <v>1027000</v>
      </c>
      <c r="B30" s="35" t="s">
        <v>197</v>
      </c>
      <c r="C30" s="37">
        <f>データ!I34+データ!I35</f>
        <v>-892782</v>
      </c>
      <c r="D30" s="37">
        <f>データ!J34+データ!J35</f>
        <v>0</v>
      </c>
      <c r="E30" s="37">
        <f>データ!K34+データ!K35</f>
        <v>892782</v>
      </c>
      <c r="F30" s="37">
        <f>データ!N34+データ!N35</f>
        <v>-892782</v>
      </c>
      <c r="G30" s="37">
        <f>データ!P34+データ!P35</f>
        <v>-1785564</v>
      </c>
    </row>
    <row r="31" spans="1:7" x14ac:dyDescent="0.5">
      <c r="A31" s="42">
        <v>1028000</v>
      </c>
      <c r="B31" s="35" t="s">
        <v>198</v>
      </c>
      <c r="C31" s="37">
        <f>データ!I36</f>
        <v>7830000</v>
      </c>
      <c r="D31" s="37">
        <f>データ!J36</f>
        <v>0</v>
      </c>
      <c r="E31" s="37">
        <f>データ!K36</f>
        <v>0</v>
      </c>
      <c r="F31" s="37">
        <f>データ!N36</f>
        <v>0</v>
      </c>
      <c r="G31" s="37">
        <f>データ!P36</f>
        <v>7830000</v>
      </c>
    </row>
    <row r="32" spans="1:7" x14ac:dyDescent="0.5">
      <c r="A32" s="42">
        <v>1029000</v>
      </c>
      <c r="B32" s="35" t="s">
        <v>47</v>
      </c>
      <c r="C32" s="37">
        <f>データ!I37</f>
        <v>980310105</v>
      </c>
      <c r="D32" s="37">
        <f>データ!J37</f>
        <v>16804150</v>
      </c>
      <c r="E32" s="37">
        <f>データ!K37</f>
        <v>0</v>
      </c>
      <c r="F32" s="37">
        <f>データ!N37</f>
        <v>16804150</v>
      </c>
      <c r="G32" s="37">
        <f>データ!P37</f>
        <v>997114255</v>
      </c>
    </row>
    <row r="33" spans="1:7" x14ac:dyDescent="0.5">
      <c r="A33" s="42">
        <v>1030000</v>
      </c>
      <c r="B33" s="35" t="s">
        <v>48</v>
      </c>
      <c r="C33" s="37">
        <f>データ!I38+データ!I39</f>
        <v>-906742659</v>
      </c>
      <c r="D33" s="37">
        <f>データ!J38+データ!J39</f>
        <v>0</v>
      </c>
      <c r="E33" s="37">
        <f>データ!K38+データ!K39</f>
        <v>27576956</v>
      </c>
      <c r="F33" s="37">
        <f>データ!N38+データ!N39</f>
        <v>-27576956</v>
      </c>
      <c r="G33" s="37">
        <f>データ!P38+データ!P39</f>
        <v>-934319615</v>
      </c>
    </row>
    <row r="34" spans="1:7" x14ac:dyDescent="0.5">
      <c r="A34" s="42">
        <v>1031000</v>
      </c>
      <c r="B34" s="35" t="s">
        <v>49</v>
      </c>
      <c r="C34" s="37">
        <f>SUM(C35:C36)</f>
        <v>0</v>
      </c>
      <c r="D34" s="37">
        <f t="shared" ref="D34:G34" si="0">SUM(D35:D36)</f>
        <v>0</v>
      </c>
      <c r="E34" s="37">
        <f t="shared" si="0"/>
        <v>0</v>
      </c>
      <c r="F34" s="37">
        <f t="shared" si="0"/>
        <v>0</v>
      </c>
      <c r="G34" s="37">
        <f t="shared" si="0"/>
        <v>0</v>
      </c>
    </row>
    <row r="35" spans="1:7" x14ac:dyDescent="0.5">
      <c r="A35" s="42">
        <v>1032000</v>
      </c>
      <c r="B35" s="35" t="s">
        <v>50</v>
      </c>
      <c r="C35" s="37">
        <f>データ!I40</f>
        <v>0</v>
      </c>
      <c r="D35" s="37">
        <f>データ!J40</f>
        <v>0</v>
      </c>
      <c r="E35" s="37">
        <f>データ!K40</f>
        <v>0</v>
      </c>
      <c r="F35" s="37">
        <f>データ!N40</f>
        <v>0</v>
      </c>
      <c r="G35" s="37">
        <f>データ!P40</f>
        <v>0</v>
      </c>
    </row>
    <row r="36" spans="1:7" x14ac:dyDescent="0.5">
      <c r="A36" s="42">
        <v>1033000</v>
      </c>
      <c r="B36" s="35" t="s">
        <v>199</v>
      </c>
      <c r="C36" s="37">
        <f>データ!I41</f>
        <v>0</v>
      </c>
      <c r="D36" s="37">
        <f>データ!J41</f>
        <v>0</v>
      </c>
      <c r="E36" s="37">
        <f>データ!K41</f>
        <v>0</v>
      </c>
      <c r="F36" s="37">
        <f>データ!N41</f>
        <v>0</v>
      </c>
      <c r="G36" s="37">
        <f>データ!P41</f>
        <v>0</v>
      </c>
    </row>
    <row r="37" spans="1:7" x14ac:dyDescent="0.5">
      <c r="A37" s="42">
        <v>1034000</v>
      </c>
      <c r="B37" s="35" t="s">
        <v>51</v>
      </c>
      <c r="C37" s="37">
        <f>C38+C42+C43+C44+C47+C48</f>
        <v>2019170643</v>
      </c>
      <c r="D37" s="37">
        <f t="shared" ref="D37:G37" si="1">D38+D42+D43+D44+D47+D48</f>
        <v>288428039</v>
      </c>
      <c r="E37" s="37">
        <f t="shared" si="1"/>
        <v>105415730</v>
      </c>
      <c r="F37" s="37">
        <f t="shared" si="1"/>
        <v>183012309</v>
      </c>
      <c r="G37" s="37">
        <f t="shared" si="1"/>
        <v>2202182952</v>
      </c>
    </row>
    <row r="38" spans="1:7" x14ac:dyDescent="0.5">
      <c r="A38" s="42">
        <v>1035000</v>
      </c>
      <c r="B38" s="35" t="s">
        <v>52</v>
      </c>
      <c r="C38" s="37">
        <f>SUM(C39:C41)</f>
        <v>224576240</v>
      </c>
      <c r="D38" s="37">
        <f t="shared" ref="D38:G38" si="2">SUM(D39:D41)</f>
        <v>4900000</v>
      </c>
      <c r="E38" s="37">
        <f t="shared" si="2"/>
        <v>5100000</v>
      </c>
      <c r="F38" s="37">
        <f t="shared" si="2"/>
        <v>-200000</v>
      </c>
      <c r="G38" s="37">
        <f t="shared" si="2"/>
        <v>224376240</v>
      </c>
    </row>
    <row r="39" spans="1:7" x14ac:dyDescent="0.5">
      <c r="A39" s="42">
        <v>1036000</v>
      </c>
      <c r="B39" s="35" t="s">
        <v>53</v>
      </c>
      <c r="C39" s="37">
        <f>データ!I42</f>
        <v>0</v>
      </c>
      <c r="D39" s="37">
        <f>データ!J42</f>
        <v>0</v>
      </c>
      <c r="E39" s="37">
        <f>データ!K42</f>
        <v>0</v>
      </c>
      <c r="F39" s="37">
        <f>データ!N42</f>
        <v>0</v>
      </c>
      <c r="G39" s="37">
        <f>データ!P42</f>
        <v>0</v>
      </c>
    </row>
    <row r="40" spans="1:7" x14ac:dyDescent="0.5">
      <c r="A40" s="42">
        <v>1037000</v>
      </c>
      <c r="B40" s="35" t="s">
        <v>54</v>
      </c>
      <c r="C40" s="37">
        <f>データ!I43</f>
        <v>224576240</v>
      </c>
      <c r="D40" s="37">
        <f>データ!J43</f>
        <v>4900000</v>
      </c>
      <c r="E40" s="37">
        <f>データ!K43</f>
        <v>5100000</v>
      </c>
      <c r="F40" s="37">
        <f>データ!N43</f>
        <v>-200000</v>
      </c>
      <c r="G40" s="37">
        <f>データ!P43</f>
        <v>224376240</v>
      </c>
    </row>
    <row r="41" spans="1:7" x14ac:dyDescent="0.5">
      <c r="A41" s="42">
        <v>1038000</v>
      </c>
      <c r="B41" s="35" t="s">
        <v>200</v>
      </c>
      <c r="C41" s="37">
        <f>データ!I44</f>
        <v>0</v>
      </c>
      <c r="D41" s="37">
        <f>データ!J44</f>
        <v>0</v>
      </c>
      <c r="E41" s="37">
        <f>データ!K44</f>
        <v>0</v>
      </c>
      <c r="F41" s="37">
        <f>データ!N44</f>
        <v>0</v>
      </c>
      <c r="G41" s="37">
        <f>データ!P44</f>
        <v>0</v>
      </c>
    </row>
    <row r="42" spans="1:7" x14ac:dyDescent="0.5">
      <c r="A42" s="42">
        <v>1040000</v>
      </c>
      <c r="B42" s="35" t="s">
        <v>56</v>
      </c>
      <c r="C42" s="37">
        <f>データ!I46</f>
        <v>16477429</v>
      </c>
      <c r="D42" s="37">
        <f>データ!J46</f>
        <v>11783837</v>
      </c>
      <c r="E42" s="37">
        <f>データ!K46</f>
        <v>6095533</v>
      </c>
      <c r="F42" s="37">
        <f>データ!N46</f>
        <v>5688304</v>
      </c>
      <c r="G42" s="37">
        <f>データ!P46</f>
        <v>22165733</v>
      </c>
    </row>
    <row r="43" spans="1:7" x14ac:dyDescent="0.5">
      <c r="A43" s="42">
        <v>1041000</v>
      </c>
      <c r="B43" s="35" t="s">
        <v>57</v>
      </c>
      <c r="C43" s="37">
        <f>データ!I47</f>
        <v>109341580</v>
      </c>
      <c r="D43" s="37">
        <f>データ!J47</f>
        <v>0</v>
      </c>
      <c r="E43" s="37">
        <f>データ!K47</f>
        <v>0</v>
      </c>
      <c r="F43" s="37">
        <f>データ!N47</f>
        <v>0</v>
      </c>
      <c r="G43" s="37">
        <f>データ!P47</f>
        <v>109341580</v>
      </c>
    </row>
    <row r="44" spans="1:7" x14ac:dyDescent="0.5">
      <c r="A44" s="42">
        <v>1042000</v>
      </c>
      <c r="B44" s="35" t="s">
        <v>58</v>
      </c>
      <c r="C44" s="37">
        <f>SUM(C45:C46)</f>
        <v>1669870408</v>
      </c>
      <c r="D44" s="37">
        <f t="shared" ref="D44:G44" si="3">SUM(D45:D46)</f>
        <v>271151032</v>
      </c>
      <c r="E44" s="37">
        <f t="shared" si="3"/>
        <v>93335136</v>
      </c>
      <c r="F44" s="37">
        <f t="shared" si="3"/>
        <v>177815896</v>
      </c>
      <c r="G44" s="37">
        <f t="shared" si="3"/>
        <v>1847686304</v>
      </c>
    </row>
    <row r="45" spans="1:7" x14ac:dyDescent="0.5">
      <c r="A45" s="42">
        <v>1043000</v>
      </c>
      <c r="B45" s="35" t="s">
        <v>201</v>
      </c>
      <c r="C45" s="37">
        <f>データ!I48</f>
        <v>0</v>
      </c>
      <c r="D45" s="37">
        <f>データ!J48</f>
        <v>0</v>
      </c>
      <c r="E45" s="37">
        <f>データ!K48</f>
        <v>0</v>
      </c>
      <c r="F45" s="37">
        <f>データ!N48</f>
        <v>0</v>
      </c>
      <c r="G45" s="37">
        <f>データ!P48</f>
        <v>0</v>
      </c>
    </row>
    <row r="46" spans="1:7" x14ac:dyDescent="0.5">
      <c r="A46" s="42">
        <v>1044000</v>
      </c>
      <c r="B46" s="35" t="s">
        <v>202</v>
      </c>
      <c r="C46" s="37">
        <f>データ!I49</f>
        <v>1669870408</v>
      </c>
      <c r="D46" s="37">
        <f>データ!J49</f>
        <v>271151032</v>
      </c>
      <c r="E46" s="37">
        <f>データ!K49</f>
        <v>93335136</v>
      </c>
      <c r="F46" s="37">
        <f>データ!N49</f>
        <v>177815896</v>
      </c>
      <c r="G46" s="37">
        <f>データ!P49</f>
        <v>1847686304</v>
      </c>
    </row>
    <row r="47" spans="1:7" x14ac:dyDescent="0.5">
      <c r="A47" s="42">
        <v>1045000</v>
      </c>
      <c r="B47" s="35" t="s">
        <v>203</v>
      </c>
      <c r="C47" s="37">
        <f>データ!I50</f>
        <v>0</v>
      </c>
      <c r="D47" s="37">
        <f>データ!J50</f>
        <v>0</v>
      </c>
      <c r="E47" s="37">
        <f>データ!K50</f>
        <v>0</v>
      </c>
      <c r="F47" s="37">
        <f>データ!N50</f>
        <v>0</v>
      </c>
      <c r="G47" s="37">
        <f>データ!P50</f>
        <v>0</v>
      </c>
    </row>
    <row r="48" spans="1:7" x14ac:dyDescent="0.5">
      <c r="A48" s="42">
        <v>1046000</v>
      </c>
      <c r="B48" s="35" t="s">
        <v>204</v>
      </c>
      <c r="C48" s="37">
        <f>データ!I51</f>
        <v>-1095014</v>
      </c>
      <c r="D48" s="37">
        <f>データ!J51</f>
        <v>593170</v>
      </c>
      <c r="E48" s="37">
        <f>データ!K51</f>
        <v>885061</v>
      </c>
      <c r="F48" s="37">
        <f>データ!N51</f>
        <v>-291891</v>
      </c>
      <c r="G48" s="37">
        <f>データ!P51</f>
        <v>-1386905</v>
      </c>
    </row>
    <row r="49" spans="1:7" x14ac:dyDescent="0.5">
      <c r="A49" s="42">
        <v>1047000</v>
      </c>
      <c r="B49" s="35" t="s">
        <v>61</v>
      </c>
      <c r="C49" s="37">
        <f>C50+C51+C52+C53+C56+C57+C58</f>
        <v>1106968125</v>
      </c>
      <c r="D49" s="37">
        <f t="shared" ref="D49:G49" si="4">D50+D51+D52+D53+D56+D57+D58</f>
        <v>9174416522</v>
      </c>
      <c r="E49" s="37">
        <f t="shared" si="4"/>
        <v>9050592614</v>
      </c>
      <c r="F49" s="37">
        <f t="shared" si="4"/>
        <v>123823908</v>
      </c>
      <c r="G49" s="37">
        <f t="shared" si="4"/>
        <v>1230792033</v>
      </c>
    </row>
    <row r="50" spans="1:7" x14ac:dyDescent="0.5">
      <c r="A50" s="42">
        <v>1048000</v>
      </c>
      <c r="B50" s="35" t="s">
        <v>62</v>
      </c>
      <c r="C50" s="37">
        <f>C214</f>
        <v>326297467</v>
      </c>
      <c r="D50" s="37">
        <f t="shared" ref="D50:G50" si="5">D214</f>
        <v>9117980168</v>
      </c>
      <c r="E50" s="37">
        <f t="shared" si="5"/>
        <v>9018013848</v>
      </c>
      <c r="F50" s="37">
        <f t="shared" si="5"/>
        <v>99966320</v>
      </c>
      <c r="G50" s="37">
        <f t="shared" si="5"/>
        <v>426263787</v>
      </c>
    </row>
    <row r="51" spans="1:7" x14ac:dyDescent="0.5">
      <c r="A51" s="42">
        <v>1049000</v>
      </c>
      <c r="B51" s="35" t="s">
        <v>63</v>
      </c>
      <c r="C51" s="37">
        <f>データ!I52</f>
        <v>6101159</v>
      </c>
      <c r="D51" s="37">
        <f>データ!J52</f>
        <v>5105799</v>
      </c>
      <c r="E51" s="37">
        <f>データ!K52</f>
        <v>6101159</v>
      </c>
      <c r="F51" s="37">
        <f>データ!N52</f>
        <v>-995360</v>
      </c>
      <c r="G51" s="37">
        <f>データ!P52</f>
        <v>5105799</v>
      </c>
    </row>
    <row r="52" spans="1:7" x14ac:dyDescent="0.5">
      <c r="A52" s="42">
        <v>1050000</v>
      </c>
      <c r="B52" s="35" t="s">
        <v>64</v>
      </c>
      <c r="C52" s="37">
        <f>データ!I53</f>
        <v>0</v>
      </c>
      <c r="D52" s="37">
        <f>データ!J53</f>
        <v>0</v>
      </c>
      <c r="E52" s="37">
        <f>データ!K53</f>
        <v>0</v>
      </c>
      <c r="F52" s="37">
        <f>データ!N53</f>
        <v>0</v>
      </c>
      <c r="G52" s="37">
        <f>データ!P53</f>
        <v>0</v>
      </c>
    </row>
    <row r="53" spans="1:7" x14ac:dyDescent="0.5">
      <c r="A53" s="42">
        <v>1051000</v>
      </c>
      <c r="B53" s="35" t="s">
        <v>65</v>
      </c>
      <c r="C53" s="37">
        <f>SUM(C54:C55)</f>
        <v>775012423</v>
      </c>
      <c r="D53" s="37">
        <f t="shared" ref="D53:G53" si="6">SUM(D54:D55)</f>
        <v>51171136</v>
      </c>
      <c r="E53" s="37">
        <f t="shared" si="6"/>
        <v>26464000</v>
      </c>
      <c r="F53" s="37">
        <f t="shared" si="6"/>
        <v>24707136</v>
      </c>
      <c r="G53" s="37">
        <f t="shared" si="6"/>
        <v>799719559</v>
      </c>
    </row>
    <row r="54" spans="1:7" x14ac:dyDescent="0.5">
      <c r="A54" s="42">
        <v>1052000</v>
      </c>
      <c r="B54" s="35" t="s">
        <v>66</v>
      </c>
      <c r="C54" s="37">
        <f>データ!I54</f>
        <v>670592720</v>
      </c>
      <c r="D54" s="37">
        <f>データ!J54</f>
        <v>20161136</v>
      </c>
      <c r="E54" s="37">
        <f>データ!K54</f>
        <v>20000000</v>
      </c>
      <c r="F54" s="37">
        <f>データ!N54</f>
        <v>161136</v>
      </c>
      <c r="G54" s="37">
        <f>データ!P54</f>
        <v>670753856</v>
      </c>
    </row>
    <row r="55" spans="1:7" x14ac:dyDescent="0.5">
      <c r="A55" s="42">
        <v>1053000</v>
      </c>
      <c r="B55" s="35" t="s">
        <v>205</v>
      </c>
      <c r="C55" s="37">
        <f>データ!I55</f>
        <v>104419703</v>
      </c>
      <c r="D55" s="37">
        <f>データ!J55</f>
        <v>31010000</v>
      </c>
      <c r="E55" s="37">
        <f>データ!K55</f>
        <v>6464000</v>
      </c>
      <c r="F55" s="37">
        <f>データ!N55</f>
        <v>24546000</v>
      </c>
      <c r="G55" s="37">
        <f>データ!P55</f>
        <v>128965703</v>
      </c>
    </row>
    <row r="56" spans="1:7" x14ac:dyDescent="0.5">
      <c r="A56" s="42">
        <v>1054000</v>
      </c>
      <c r="B56" s="35" t="s">
        <v>68</v>
      </c>
      <c r="C56" s="37">
        <f>データ!I56</f>
        <v>0</v>
      </c>
      <c r="D56" s="37">
        <f>データ!J56</f>
        <v>0</v>
      </c>
      <c r="E56" s="37">
        <f>データ!K56</f>
        <v>0</v>
      </c>
      <c r="F56" s="37">
        <f>データ!N56</f>
        <v>0</v>
      </c>
      <c r="G56" s="37">
        <f>データ!P56</f>
        <v>0</v>
      </c>
    </row>
    <row r="57" spans="1:7" x14ac:dyDescent="0.5">
      <c r="A57" s="42">
        <v>1055000</v>
      </c>
      <c r="B57" s="35" t="s">
        <v>206</v>
      </c>
      <c r="C57" s="37">
        <f>データ!I57</f>
        <v>0</v>
      </c>
      <c r="D57" s="37">
        <f>データ!J57</f>
        <v>0</v>
      </c>
      <c r="E57" s="37">
        <f>データ!K57</f>
        <v>0</v>
      </c>
      <c r="F57" s="37">
        <f>データ!N57</f>
        <v>0</v>
      </c>
      <c r="G57" s="37">
        <f>データ!P57</f>
        <v>0</v>
      </c>
    </row>
    <row r="58" spans="1:7" x14ac:dyDescent="0.5">
      <c r="A58" s="42">
        <v>1056000</v>
      </c>
      <c r="B58" s="35" t="s">
        <v>597</v>
      </c>
      <c r="C58" s="37">
        <f>データ!I58</f>
        <v>-442924</v>
      </c>
      <c r="D58" s="37">
        <f>データ!J58</f>
        <v>159419</v>
      </c>
      <c r="E58" s="37">
        <f>データ!K58</f>
        <v>13607</v>
      </c>
      <c r="F58" s="37">
        <f>データ!N58</f>
        <v>145812</v>
      </c>
      <c r="G58" s="37">
        <f>データ!P58</f>
        <v>-297112</v>
      </c>
    </row>
    <row r="59" spans="1:7" x14ac:dyDescent="0.5">
      <c r="A59" s="42">
        <v>1056500</v>
      </c>
      <c r="B59" s="35" t="s">
        <v>207</v>
      </c>
      <c r="C59" s="37">
        <f>データ!I59</f>
        <v>0</v>
      </c>
      <c r="D59" s="37">
        <f>データ!J59</f>
        <v>0</v>
      </c>
      <c r="E59" s="37">
        <f>データ!K59</f>
        <v>0</v>
      </c>
      <c r="F59" s="37">
        <f>データ!N59</f>
        <v>0</v>
      </c>
      <c r="G59" s="37">
        <f>データ!P59</f>
        <v>0</v>
      </c>
    </row>
    <row r="60" spans="1:7" x14ac:dyDescent="0.5">
      <c r="A60" s="42">
        <v>1057000</v>
      </c>
      <c r="B60" s="35" t="s">
        <v>208</v>
      </c>
      <c r="C60" s="37">
        <f>C61+C77</f>
        <v>13799119143</v>
      </c>
      <c r="D60" s="37">
        <f t="shared" ref="D60:F60" si="7">D61+D77</f>
        <v>10134650347</v>
      </c>
      <c r="E60" s="37">
        <f t="shared" si="7"/>
        <v>10321678724</v>
      </c>
      <c r="F60" s="37">
        <f t="shared" si="7"/>
        <v>187028377</v>
      </c>
      <c r="G60" s="37">
        <f>G61+G77</f>
        <v>13986147520</v>
      </c>
    </row>
    <row r="61" spans="1:7" x14ac:dyDescent="0.5">
      <c r="A61" s="42">
        <v>1058000</v>
      </c>
      <c r="B61" s="35" t="s">
        <v>209</v>
      </c>
      <c r="C61" s="37">
        <f>C62+C68</f>
        <v>5956589493</v>
      </c>
      <c r="D61" s="37">
        <f t="shared" ref="D61:F61" si="8">D62+D68</f>
        <v>1199975868</v>
      </c>
      <c r="E61" s="37">
        <f t="shared" si="8"/>
        <v>1102286050</v>
      </c>
      <c r="F61" s="37">
        <f t="shared" si="8"/>
        <v>-97689818</v>
      </c>
      <c r="G61" s="37">
        <f>G62+G68</f>
        <v>5858899675</v>
      </c>
    </row>
    <row r="62" spans="1:7" x14ac:dyDescent="0.5">
      <c r="A62" s="42">
        <v>1059000</v>
      </c>
      <c r="B62" s="35" t="s">
        <v>6</v>
      </c>
      <c r="C62" s="37">
        <f>SUM(C63:C67)</f>
        <v>5356881663</v>
      </c>
      <c r="D62" s="37">
        <f>SUM(D63:D67)</f>
        <v>625946830</v>
      </c>
      <c r="E62" s="37">
        <f t="shared" ref="E62:G62" si="9">SUM(E63:E67)</f>
        <v>514891000</v>
      </c>
      <c r="F62" s="37">
        <f t="shared" si="9"/>
        <v>-111055830</v>
      </c>
      <c r="G62" s="37">
        <f t="shared" si="9"/>
        <v>5245825833</v>
      </c>
    </row>
    <row r="63" spans="1:7" x14ac:dyDescent="0.5">
      <c r="A63" s="42">
        <v>1060000</v>
      </c>
      <c r="B63" s="35" t="s">
        <v>8</v>
      </c>
      <c r="C63" s="37">
        <f>データ!I60</f>
        <v>4526057663</v>
      </c>
      <c r="D63" s="37">
        <f>データ!J60</f>
        <v>625946830</v>
      </c>
      <c r="E63" s="37">
        <f>データ!K60</f>
        <v>505887000</v>
      </c>
      <c r="F63" s="37">
        <f>データ!N60</f>
        <v>-120059830</v>
      </c>
      <c r="G63" s="37">
        <f>データ!P60</f>
        <v>4405997833</v>
      </c>
    </row>
    <row r="64" spans="1:7" x14ac:dyDescent="0.5">
      <c r="A64" s="42">
        <v>1061000</v>
      </c>
      <c r="B64" s="35" t="s">
        <v>10</v>
      </c>
      <c r="C64" s="37">
        <f>データ!I61</f>
        <v>0</v>
      </c>
      <c r="D64" s="37">
        <f>データ!J61</f>
        <v>0</v>
      </c>
      <c r="E64" s="37">
        <f>データ!K61</f>
        <v>0</v>
      </c>
      <c r="F64" s="37">
        <f>データ!N61</f>
        <v>0</v>
      </c>
      <c r="G64" s="37">
        <f>データ!P61</f>
        <v>0</v>
      </c>
    </row>
    <row r="65" spans="1:7" x14ac:dyDescent="0.5">
      <c r="A65" s="42">
        <v>1062000</v>
      </c>
      <c r="B65" s="35" t="s">
        <v>12</v>
      </c>
      <c r="C65" s="37">
        <f>データ!I62</f>
        <v>830824000</v>
      </c>
      <c r="D65" s="37">
        <f>データ!J62</f>
        <v>0</v>
      </c>
      <c r="E65" s="37">
        <f>データ!K62</f>
        <v>9004000</v>
      </c>
      <c r="F65" s="37">
        <f>データ!N62</f>
        <v>9004000</v>
      </c>
      <c r="G65" s="37">
        <f>データ!P62</f>
        <v>839828000</v>
      </c>
    </row>
    <row r="66" spans="1:7" x14ac:dyDescent="0.5">
      <c r="A66" s="42">
        <v>1063000</v>
      </c>
      <c r="B66" s="35" t="s">
        <v>14</v>
      </c>
      <c r="C66" s="37">
        <f>データ!I63</f>
        <v>0</v>
      </c>
      <c r="D66" s="37">
        <f>データ!J63</f>
        <v>0</v>
      </c>
      <c r="E66" s="37">
        <f>データ!K63</f>
        <v>0</v>
      </c>
      <c r="F66" s="37">
        <f>データ!N63</f>
        <v>0</v>
      </c>
      <c r="G66" s="37">
        <f>データ!P63</f>
        <v>0</v>
      </c>
    </row>
    <row r="67" spans="1:7" x14ac:dyDescent="0.5">
      <c r="A67" s="42">
        <v>1064000</v>
      </c>
      <c r="B67" s="35" t="s">
        <v>16</v>
      </c>
      <c r="C67" s="37">
        <f>データ!I64</f>
        <v>0</v>
      </c>
      <c r="D67" s="37">
        <f>データ!J64</f>
        <v>0</v>
      </c>
      <c r="E67" s="37">
        <f>データ!K64</f>
        <v>0</v>
      </c>
      <c r="F67" s="37">
        <f>データ!N64</f>
        <v>0</v>
      </c>
      <c r="G67" s="37">
        <f>データ!P64</f>
        <v>0</v>
      </c>
    </row>
    <row r="68" spans="1:7" x14ac:dyDescent="0.5">
      <c r="A68" s="42">
        <v>1065000</v>
      </c>
      <c r="B68" s="35" t="s">
        <v>18</v>
      </c>
      <c r="C68" s="37">
        <f>SUM(C69:C76)</f>
        <v>599707830</v>
      </c>
      <c r="D68" s="37">
        <f t="shared" ref="D68:G68" si="10">SUM(D69:D76)</f>
        <v>574029038</v>
      </c>
      <c r="E68" s="37">
        <f t="shared" si="10"/>
        <v>587395050</v>
      </c>
      <c r="F68" s="37">
        <f t="shared" si="10"/>
        <v>13366012</v>
      </c>
      <c r="G68" s="37">
        <f t="shared" si="10"/>
        <v>613073842</v>
      </c>
    </row>
    <row r="69" spans="1:7" x14ac:dyDescent="0.5">
      <c r="A69" s="42">
        <v>1066000</v>
      </c>
      <c r="B69" s="35" t="s">
        <v>20</v>
      </c>
      <c r="C69" s="37">
        <f>データ!I65</f>
        <v>526947694</v>
      </c>
      <c r="D69" s="37">
        <f>データ!J65</f>
        <v>517788834</v>
      </c>
      <c r="E69" s="37">
        <f>データ!K65</f>
        <v>526251830</v>
      </c>
      <c r="F69" s="37">
        <f>データ!N65</f>
        <v>8462996</v>
      </c>
      <c r="G69" s="37">
        <f>データ!P65</f>
        <v>535410690</v>
      </c>
    </row>
    <row r="70" spans="1:7" x14ac:dyDescent="0.5">
      <c r="A70" s="42">
        <v>1067000</v>
      </c>
      <c r="B70" s="35" t="s">
        <v>22</v>
      </c>
      <c r="C70" s="37">
        <f>データ!I66</f>
        <v>0</v>
      </c>
      <c r="D70" s="37">
        <f>データ!J66</f>
        <v>0</v>
      </c>
      <c r="E70" s="37">
        <f>データ!K66</f>
        <v>0</v>
      </c>
      <c r="F70" s="37">
        <f>データ!N66</f>
        <v>0</v>
      </c>
      <c r="G70" s="37">
        <f>データ!P66</f>
        <v>0</v>
      </c>
    </row>
    <row r="71" spans="1:7" x14ac:dyDescent="0.5">
      <c r="A71" s="42">
        <v>1068000</v>
      </c>
      <c r="B71" s="35" t="s">
        <v>24</v>
      </c>
      <c r="C71" s="37">
        <f>データ!I67</f>
        <v>0</v>
      </c>
      <c r="D71" s="37">
        <f>データ!J67</f>
        <v>0</v>
      </c>
      <c r="E71" s="37">
        <f>データ!K67</f>
        <v>0</v>
      </c>
      <c r="F71" s="37">
        <f>データ!N67</f>
        <v>0</v>
      </c>
      <c r="G71" s="37">
        <f>データ!P67</f>
        <v>0</v>
      </c>
    </row>
    <row r="72" spans="1:7" x14ac:dyDescent="0.5">
      <c r="A72" s="42">
        <v>1069000</v>
      </c>
      <c r="B72" s="35" t="s">
        <v>26</v>
      </c>
      <c r="C72" s="37">
        <f>データ!I68</f>
        <v>0</v>
      </c>
      <c r="D72" s="37">
        <f>データ!J68</f>
        <v>0</v>
      </c>
      <c r="E72" s="37">
        <f>データ!K68</f>
        <v>0</v>
      </c>
      <c r="F72" s="37">
        <f>データ!N68</f>
        <v>0</v>
      </c>
      <c r="G72" s="37">
        <f>データ!P68</f>
        <v>0</v>
      </c>
    </row>
    <row r="73" spans="1:7" x14ac:dyDescent="0.5">
      <c r="A73" s="42">
        <v>1070000</v>
      </c>
      <c r="B73" s="35" t="s">
        <v>28</v>
      </c>
      <c r="C73" s="37">
        <f>データ!I69</f>
        <v>0</v>
      </c>
      <c r="D73" s="37">
        <f>データ!J69</f>
        <v>0</v>
      </c>
      <c r="E73" s="37">
        <f>データ!K69</f>
        <v>0</v>
      </c>
      <c r="F73" s="37">
        <f>データ!N69</f>
        <v>0</v>
      </c>
      <c r="G73" s="37">
        <f>データ!P69</f>
        <v>0</v>
      </c>
    </row>
    <row r="74" spans="1:7" x14ac:dyDescent="0.5">
      <c r="A74" s="42">
        <v>1071000</v>
      </c>
      <c r="B74" s="35" t="s">
        <v>30</v>
      </c>
      <c r="C74" s="37">
        <f>データ!I70</f>
        <v>56180956</v>
      </c>
      <c r="D74" s="37">
        <f>データ!J70</f>
        <v>56180956</v>
      </c>
      <c r="E74" s="37">
        <f>データ!K70</f>
        <v>61143220</v>
      </c>
      <c r="F74" s="37">
        <f>データ!N70</f>
        <v>4962264</v>
      </c>
      <c r="G74" s="37">
        <f>データ!P70</f>
        <v>61143220</v>
      </c>
    </row>
    <row r="75" spans="1:7" x14ac:dyDescent="0.5">
      <c r="A75" s="42">
        <v>1072000</v>
      </c>
      <c r="B75" s="35" t="s">
        <v>32</v>
      </c>
      <c r="C75" s="37">
        <f>データ!I71</f>
        <v>16579180</v>
      </c>
      <c r="D75" s="37">
        <f>データ!J71</f>
        <v>59248</v>
      </c>
      <c r="E75" s="37">
        <f>データ!K71</f>
        <v>0</v>
      </c>
      <c r="F75" s="37">
        <f>データ!N71</f>
        <v>-59248</v>
      </c>
      <c r="G75" s="37">
        <f>データ!P71</f>
        <v>16519932</v>
      </c>
    </row>
    <row r="76" spans="1:7" x14ac:dyDescent="0.5">
      <c r="A76" s="42">
        <v>1073000</v>
      </c>
      <c r="B76" s="35" t="s">
        <v>210</v>
      </c>
      <c r="C76" s="37">
        <f>データ!I72</f>
        <v>0</v>
      </c>
      <c r="D76" s="37">
        <f>データ!J72</f>
        <v>0</v>
      </c>
      <c r="E76" s="37">
        <f>データ!K72</f>
        <v>0</v>
      </c>
      <c r="F76" s="37">
        <f>データ!N72</f>
        <v>0</v>
      </c>
      <c r="G76" s="37">
        <f>データ!P72</f>
        <v>0</v>
      </c>
    </row>
    <row r="77" spans="1:7" x14ac:dyDescent="0.5">
      <c r="A77" s="42">
        <v>1074000</v>
      </c>
      <c r="B77" s="35" t="s">
        <v>211</v>
      </c>
      <c r="C77" s="37">
        <f>SUM(C78:C80)</f>
        <v>7842529650</v>
      </c>
      <c r="D77" s="37">
        <f t="shared" ref="D77:F77" si="11">SUM(D78:D80)</f>
        <v>8934674479</v>
      </c>
      <c r="E77" s="37">
        <f t="shared" si="11"/>
        <v>9219392674</v>
      </c>
      <c r="F77" s="37">
        <f t="shared" si="11"/>
        <v>284718195</v>
      </c>
      <c r="G77" s="37">
        <f>SUM(G78:G80)</f>
        <v>8127247845</v>
      </c>
    </row>
    <row r="78" spans="1:7" x14ac:dyDescent="0.5">
      <c r="A78" s="42">
        <v>1075000</v>
      </c>
      <c r="B78" s="35" t="s">
        <v>40</v>
      </c>
      <c r="C78" s="37">
        <f>C164</f>
        <v>13467163441</v>
      </c>
      <c r="D78" s="37">
        <f>D164</f>
        <v>652206864</v>
      </c>
      <c r="E78" s="37">
        <f t="shared" ref="E78:F79" si="12">E164</f>
        <v>740118469</v>
      </c>
      <c r="F78" s="37">
        <f t="shared" si="12"/>
        <v>87911605</v>
      </c>
      <c r="G78" s="37">
        <f>G164</f>
        <v>13555075046</v>
      </c>
    </row>
    <row r="79" spans="1:7" x14ac:dyDescent="0.5">
      <c r="A79" s="42">
        <v>1076000</v>
      </c>
      <c r="B79" s="35" t="s">
        <v>42</v>
      </c>
      <c r="C79" s="37">
        <f>C165</f>
        <v>-5624633791</v>
      </c>
      <c r="D79" s="37">
        <f>D165</f>
        <v>8282467615</v>
      </c>
      <c r="E79" s="37">
        <f t="shared" si="12"/>
        <v>8479274205</v>
      </c>
      <c r="F79" s="37">
        <f t="shared" si="12"/>
        <v>196806590</v>
      </c>
      <c r="G79" s="37">
        <f>G165</f>
        <v>-5427827201</v>
      </c>
    </row>
    <row r="80" spans="1:7" x14ac:dyDescent="0.5">
      <c r="A80" s="42">
        <v>1076500</v>
      </c>
      <c r="B80" s="35" t="s">
        <v>212</v>
      </c>
      <c r="C80" s="37">
        <f>C166</f>
        <v>0</v>
      </c>
      <c r="D80" s="37">
        <f t="shared" ref="D80:F80" si="13">D166</f>
        <v>0</v>
      </c>
      <c r="E80" s="37">
        <f t="shared" si="13"/>
        <v>0</v>
      </c>
      <c r="F80" s="37">
        <f t="shared" si="13"/>
        <v>0</v>
      </c>
      <c r="G80" s="37">
        <f>G166</f>
        <v>0</v>
      </c>
    </row>
    <row r="81" spans="1:7" x14ac:dyDescent="0.5">
      <c r="A81" s="42">
        <v>2001000</v>
      </c>
      <c r="B81" s="35" t="s">
        <v>98</v>
      </c>
      <c r="C81" s="37">
        <f>C82-C102</f>
        <v>0</v>
      </c>
      <c r="D81" s="135">
        <f>D82+D102</f>
        <v>6933188326</v>
      </c>
      <c r="E81" s="135">
        <f>E82+E102</f>
        <v>1057930886</v>
      </c>
      <c r="F81" s="37">
        <f>F82-F102</f>
        <v>5875257440</v>
      </c>
      <c r="G81" s="37">
        <f>G82-G102</f>
        <v>5875257440</v>
      </c>
    </row>
    <row r="82" spans="1:7" x14ac:dyDescent="0.5">
      <c r="A82" s="42">
        <v>2002000</v>
      </c>
      <c r="B82" s="35" t="s">
        <v>75</v>
      </c>
      <c r="C82" s="37">
        <f>C83+C98</f>
        <v>0</v>
      </c>
      <c r="D82" s="37">
        <f t="shared" ref="D82:G82" si="14">D83+D98</f>
        <v>6926836361</v>
      </c>
      <c r="E82" s="37">
        <f t="shared" si="14"/>
        <v>681793314</v>
      </c>
      <c r="F82" s="37">
        <f t="shared" si="14"/>
        <v>6245043047</v>
      </c>
      <c r="G82" s="37">
        <f t="shared" si="14"/>
        <v>6245043047</v>
      </c>
    </row>
    <row r="83" spans="1:7" x14ac:dyDescent="0.5">
      <c r="A83" s="42">
        <v>2003000</v>
      </c>
      <c r="B83" s="35" t="s">
        <v>76</v>
      </c>
      <c r="C83" s="37">
        <f>C84+C89+C94</f>
        <v>0</v>
      </c>
      <c r="D83" s="37">
        <f t="shared" ref="D83:G83" si="15">D84+D89+D94</f>
        <v>4076895315</v>
      </c>
      <c r="E83" s="37">
        <f t="shared" si="15"/>
        <v>677817914</v>
      </c>
      <c r="F83" s="37">
        <f t="shared" si="15"/>
        <v>3399077401</v>
      </c>
      <c r="G83" s="37">
        <f t="shared" si="15"/>
        <v>3399077401</v>
      </c>
    </row>
    <row r="84" spans="1:7" x14ac:dyDescent="0.5">
      <c r="A84" s="42">
        <v>2004000</v>
      </c>
      <c r="B84" s="35" t="s">
        <v>77</v>
      </c>
      <c r="C84" s="37">
        <f>SUM(C85:C88)</f>
        <v>0</v>
      </c>
      <c r="D84" s="37">
        <f t="shared" ref="D84:G84" si="16">SUM(D85:D88)</f>
        <v>1022086287</v>
      </c>
      <c r="E84" s="37">
        <f t="shared" si="16"/>
        <v>56180956</v>
      </c>
      <c r="F84" s="37">
        <f t="shared" si="16"/>
        <v>965905331</v>
      </c>
      <c r="G84" s="37">
        <f t="shared" si="16"/>
        <v>965905331</v>
      </c>
    </row>
    <row r="85" spans="1:7" x14ac:dyDescent="0.5">
      <c r="A85" s="42">
        <v>2005000</v>
      </c>
      <c r="B85" s="35" t="s">
        <v>213</v>
      </c>
      <c r="C85" s="37">
        <f>データ!I78</f>
        <v>0</v>
      </c>
      <c r="D85" s="37">
        <f>データ!J78</f>
        <v>790417063</v>
      </c>
      <c r="E85" s="37">
        <f>データ!K78</f>
        <v>56180956</v>
      </c>
      <c r="F85" s="37">
        <f>データ!N78</f>
        <v>734236107</v>
      </c>
      <c r="G85" s="37">
        <f>データ!P78</f>
        <v>734236107</v>
      </c>
    </row>
    <row r="86" spans="1:7" x14ac:dyDescent="0.5">
      <c r="A86" s="42">
        <v>2006000</v>
      </c>
      <c r="B86" s="35" t="s">
        <v>78</v>
      </c>
      <c r="C86" s="37">
        <f>データ!I79</f>
        <v>0</v>
      </c>
      <c r="D86" s="37">
        <f>データ!J79</f>
        <v>61143220</v>
      </c>
      <c r="E86" s="37">
        <f>データ!K79</f>
        <v>0</v>
      </c>
      <c r="F86" s="37">
        <f>データ!N79</f>
        <v>61143220</v>
      </c>
      <c r="G86" s="37">
        <f>データ!P79</f>
        <v>61143220</v>
      </c>
    </row>
    <row r="87" spans="1:7" x14ac:dyDescent="0.5">
      <c r="A87" s="42">
        <v>2007000</v>
      </c>
      <c r="B87" s="35" t="s">
        <v>79</v>
      </c>
      <c r="C87" s="37">
        <f>データ!I80</f>
        <v>0</v>
      </c>
      <c r="D87" s="37">
        <f>データ!J80</f>
        <v>9004000</v>
      </c>
      <c r="E87" s="37">
        <f>データ!K80</f>
        <v>0</v>
      </c>
      <c r="F87" s="37">
        <f>データ!N80</f>
        <v>9004000</v>
      </c>
      <c r="G87" s="37">
        <f>データ!P80</f>
        <v>9004000</v>
      </c>
    </row>
    <row r="88" spans="1:7" x14ac:dyDescent="0.5">
      <c r="A88" s="42">
        <v>2008000</v>
      </c>
      <c r="B88" s="35" t="s">
        <v>80</v>
      </c>
      <c r="C88" s="37">
        <f>データ!I81</f>
        <v>0</v>
      </c>
      <c r="D88" s="37">
        <f>データ!J81</f>
        <v>161522004</v>
      </c>
      <c r="E88" s="37">
        <f>データ!K81</f>
        <v>0</v>
      </c>
      <c r="F88" s="37">
        <f>データ!N81</f>
        <v>161522004</v>
      </c>
      <c r="G88" s="37">
        <f>データ!P81</f>
        <v>161522004</v>
      </c>
    </row>
    <row r="89" spans="1:7" x14ac:dyDescent="0.5">
      <c r="A89" s="42">
        <v>2009000</v>
      </c>
      <c r="B89" s="35" t="s">
        <v>81</v>
      </c>
      <c r="C89" s="37">
        <f>SUM(C90:C93)</f>
        <v>0</v>
      </c>
      <c r="D89" s="37">
        <f t="shared" ref="D89:G89" si="17">SUM(D90:D93)</f>
        <v>2844293932</v>
      </c>
      <c r="E89" s="37">
        <f t="shared" si="17"/>
        <v>608305100</v>
      </c>
      <c r="F89" s="37">
        <f t="shared" si="17"/>
        <v>2235988832</v>
      </c>
      <c r="G89" s="37">
        <f t="shared" si="17"/>
        <v>2235988832</v>
      </c>
    </row>
    <row r="90" spans="1:7" x14ac:dyDescent="0.5">
      <c r="A90" s="42">
        <v>2010000</v>
      </c>
      <c r="B90" s="35" t="s">
        <v>82</v>
      </c>
      <c r="C90" s="37">
        <f>データ!I82</f>
        <v>0</v>
      </c>
      <c r="D90" s="37">
        <f>データ!J82</f>
        <v>1575234717</v>
      </c>
      <c r="E90" s="37">
        <f>データ!K82</f>
        <v>102515800</v>
      </c>
      <c r="F90" s="37">
        <f>データ!N82</f>
        <v>1472718917</v>
      </c>
      <c r="G90" s="37">
        <f>データ!P82</f>
        <v>1472718917</v>
      </c>
    </row>
    <row r="91" spans="1:7" x14ac:dyDescent="0.5">
      <c r="A91" s="42">
        <v>2011000</v>
      </c>
      <c r="B91" s="35" t="s">
        <v>83</v>
      </c>
      <c r="C91" s="37">
        <f>データ!I83</f>
        <v>0</v>
      </c>
      <c r="D91" s="37">
        <f>データ!J83</f>
        <v>686196946</v>
      </c>
      <c r="E91" s="37">
        <f>データ!K83</f>
        <v>505789300</v>
      </c>
      <c r="F91" s="37">
        <f>データ!N83</f>
        <v>180407646</v>
      </c>
      <c r="G91" s="37">
        <f>データ!P83</f>
        <v>180407646</v>
      </c>
    </row>
    <row r="92" spans="1:7" x14ac:dyDescent="0.5">
      <c r="A92" s="42">
        <v>2012000</v>
      </c>
      <c r="B92" s="35" t="s">
        <v>84</v>
      </c>
      <c r="C92" s="37">
        <f>データ!I84</f>
        <v>0</v>
      </c>
      <c r="D92" s="37">
        <f>データ!J84</f>
        <v>582862269</v>
      </c>
      <c r="E92" s="37">
        <f>データ!K84</f>
        <v>0</v>
      </c>
      <c r="F92" s="37">
        <f>データ!N84</f>
        <v>582862269</v>
      </c>
      <c r="G92" s="37">
        <f>データ!P84</f>
        <v>582862269</v>
      </c>
    </row>
    <row r="93" spans="1:7" x14ac:dyDescent="0.5">
      <c r="A93" s="42">
        <v>2013000</v>
      </c>
      <c r="B93" s="35" t="s">
        <v>85</v>
      </c>
      <c r="C93" s="37">
        <f>データ!I85</f>
        <v>0</v>
      </c>
      <c r="D93" s="37">
        <f>データ!J85</f>
        <v>0</v>
      </c>
      <c r="E93" s="37">
        <f>データ!K85</f>
        <v>0</v>
      </c>
      <c r="F93" s="37">
        <f>データ!N85</f>
        <v>0</v>
      </c>
      <c r="G93" s="37">
        <f>データ!P85</f>
        <v>0</v>
      </c>
    </row>
    <row r="94" spans="1:7" x14ac:dyDescent="0.5">
      <c r="A94" s="42">
        <v>2014000</v>
      </c>
      <c r="B94" s="35" t="s">
        <v>86</v>
      </c>
      <c r="C94" s="37">
        <f>SUM(C95:C97)</f>
        <v>0</v>
      </c>
      <c r="D94" s="37">
        <f t="shared" ref="D94:G94" si="18">SUM(D95:D97)</f>
        <v>210515096</v>
      </c>
      <c r="E94" s="37">
        <f t="shared" si="18"/>
        <v>13331858</v>
      </c>
      <c r="F94" s="37">
        <f t="shared" si="18"/>
        <v>197183238</v>
      </c>
      <c r="G94" s="37">
        <f t="shared" si="18"/>
        <v>197183238</v>
      </c>
    </row>
    <row r="95" spans="1:7" x14ac:dyDescent="0.5">
      <c r="A95" s="42">
        <v>2015000</v>
      </c>
      <c r="B95" s="35" t="s">
        <v>87</v>
      </c>
      <c r="C95" s="37">
        <f>データ!I86</f>
        <v>0</v>
      </c>
      <c r="D95" s="37">
        <f>データ!J86</f>
        <v>13594227</v>
      </c>
      <c r="E95" s="37">
        <f>データ!K86</f>
        <v>0</v>
      </c>
      <c r="F95" s="37">
        <f>データ!N86</f>
        <v>13594227</v>
      </c>
      <c r="G95" s="37">
        <f>データ!P86</f>
        <v>13594227</v>
      </c>
    </row>
    <row r="96" spans="1:7" x14ac:dyDescent="0.5">
      <c r="A96" s="42">
        <v>2016000</v>
      </c>
      <c r="B96" s="35" t="s">
        <v>88</v>
      </c>
      <c r="C96" s="37">
        <f>データ!I87</f>
        <v>0</v>
      </c>
      <c r="D96" s="37">
        <f>データ!J87</f>
        <v>898668</v>
      </c>
      <c r="E96" s="37">
        <f>データ!K87</f>
        <v>0</v>
      </c>
      <c r="F96" s="37">
        <f>データ!N87</f>
        <v>898668</v>
      </c>
      <c r="G96" s="37">
        <f>データ!P87</f>
        <v>898668</v>
      </c>
    </row>
    <row r="97" spans="1:7" x14ac:dyDescent="0.5">
      <c r="A97" s="42">
        <v>2017000</v>
      </c>
      <c r="B97" s="35" t="s">
        <v>89</v>
      </c>
      <c r="C97" s="37">
        <f>データ!I88</f>
        <v>0</v>
      </c>
      <c r="D97" s="37">
        <f>データ!J88</f>
        <v>196022201</v>
      </c>
      <c r="E97" s="37">
        <f>データ!K88</f>
        <v>13331858</v>
      </c>
      <c r="F97" s="37">
        <f>データ!N88</f>
        <v>182690343</v>
      </c>
      <c r="G97" s="37">
        <f>データ!P88</f>
        <v>182690343</v>
      </c>
    </row>
    <row r="98" spans="1:7" x14ac:dyDescent="0.5">
      <c r="A98" s="42">
        <v>2018000</v>
      </c>
      <c r="B98" s="35" t="s">
        <v>90</v>
      </c>
      <c r="C98" s="37">
        <f>SUM(C99:C101)</f>
        <v>0</v>
      </c>
      <c r="D98" s="37">
        <f>SUM(D99:D101)</f>
        <v>2849941046</v>
      </c>
      <c r="E98" s="37">
        <f>SUM(E99:E101)</f>
        <v>3975400</v>
      </c>
      <c r="F98" s="37">
        <f>SUM(F99:F101)</f>
        <v>2845965646</v>
      </c>
      <c r="G98" s="37">
        <f>SUM(G99:G101)</f>
        <v>2845965646</v>
      </c>
    </row>
    <row r="99" spans="1:7" x14ac:dyDescent="0.5">
      <c r="A99" s="42">
        <v>2019000</v>
      </c>
      <c r="B99" s="35" t="s">
        <v>91</v>
      </c>
      <c r="C99" s="37">
        <f>データ!I89</f>
        <v>0</v>
      </c>
      <c r="D99" s="37">
        <f>データ!J89</f>
        <v>2573209272</v>
      </c>
      <c r="E99" s="37">
        <f>データ!K89</f>
        <v>3975400</v>
      </c>
      <c r="F99" s="37">
        <f>データ!N89</f>
        <v>2569233872</v>
      </c>
      <c r="G99" s="37">
        <f>データ!P89</f>
        <v>2569233872</v>
      </c>
    </row>
    <row r="100" spans="1:7" x14ac:dyDescent="0.5">
      <c r="A100" s="42">
        <v>2020000</v>
      </c>
      <c r="B100" s="35" t="s">
        <v>92</v>
      </c>
      <c r="C100" s="37">
        <f>データ!I90</f>
        <v>0</v>
      </c>
      <c r="D100" s="37">
        <f>データ!J90</f>
        <v>275764223</v>
      </c>
      <c r="E100" s="37">
        <f>データ!K90</f>
        <v>0</v>
      </c>
      <c r="F100" s="37">
        <f>データ!N90</f>
        <v>275764223</v>
      </c>
      <c r="G100" s="37">
        <f>データ!P90</f>
        <v>275764223</v>
      </c>
    </row>
    <row r="101" spans="1:7" x14ac:dyDescent="0.5">
      <c r="A101" s="42">
        <v>2022000</v>
      </c>
      <c r="B101" s="35" t="s">
        <v>94</v>
      </c>
      <c r="C101" s="37">
        <f>データ!I92</f>
        <v>0</v>
      </c>
      <c r="D101" s="37">
        <f>データ!J92</f>
        <v>967551</v>
      </c>
      <c r="E101" s="37">
        <f>データ!K92</f>
        <v>0</v>
      </c>
      <c r="F101" s="37">
        <f>データ!N92</f>
        <v>967551</v>
      </c>
      <c r="G101" s="37">
        <f>データ!P92</f>
        <v>967551</v>
      </c>
    </row>
    <row r="102" spans="1:7" x14ac:dyDescent="0.5">
      <c r="A102" s="42">
        <v>2023000</v>
      </c>
      <c r="B102" s="35" t="s">
        <v>95</v>
      </c>
      <c r="C102" s="37">
        <f>SUM(C103:C104)</f>
        <v>0</v>
      </c>
      <c r="D102" s="37">
        <f t="shared" ref="D102:G102" si="19">SUM(D103:D104)</f>
        <v>6351965</v>
      </c>
      <c r="E102" s="37">
        <f t="shared" si="19"/>
        <v>376137572</v>
      </c>
      <c r="F102" s="37">
        <f t="shared" si="19"/>
        <v>369785607</v>
      </c>
      <c r="G102" s="37">
        <f t="shared" si="19"/>
        <v>369785607</v>
      </c>
    </row>
    <row r="103" spans="1:7" x14ac:dyDescent="0.5">
      <c r="A103" s="42">
        <v>2024000</v>
      </c>
      <c r="B103" s="35" t="s">
        <v>96</v>
      </c>
      <c r="C103" s="37">
        <f>データ!I93</f>
        <v>0</v>
      </c>
      <c r="D103" s="37">
        <f>データ!J93</f>
        <v>52200</v>
      </c>
      <c r="E103" s="37">
        <f>データ!K93</f>
        <v>100133022</v>
      </c>
      <c r="F103" s="37">
        <f>データ!N93</f>
        <v>100080822</v>
      </c>
      <c r="G103" s="37">
        <f>データ!P93</f>
        <v>100080822</v>
      </c>
    </row>
    <row r="104" spans="1:7" x14ac:dyDescent="0.5">
      <c r="A104" s="42">
        <v>2025000</v>
      </c>
      <c r="B104" s="35" t="s">
        <v>97</v>
      </c>
      <c r="C104" s="37">
        <f>データ!I94</f>
        <v>0</v>
      </c>
      <c r="D104" s="37">
        <f>データ!J94</f>
        <v>6299765</v>
      </c>
      <c r="E104" s="37">
        <f>データ!K94</f>
        <v>276004550</v>
      </c>
      <c r="F104" s="37">
        <f>データ!N94</f>
        <v>269704785</v>
      </c>
      <c r="G104" s="37">
        <f>データ!P94</f>
        <v>269704785</v>
      </c>
    </row>
    <row r="105" spans="1:7" x14ac:dyDescent="0.5">
      <c r="A105" s="42">
        <v>2026000</v>
      </c>
      <c r="B105" s="35" t="s">
        <v>108</v>
      </c>
      <c r="C105" s="37">
        <f>C106-C111+C81</f>
        <v>0</v>
      </c>
      <c r="D105" s="135">
        <f>D106+D111+D81</f>
        <v>7543544426</v>
      </c>
      <c r="E105" s="135">
        <f>E106+E111+E81</f>
        <v>1060265885</v>
      </c>
      <c r="F105" s="37">
        <f>F106-F111+F81</f>
        <v>6483278541</v>
      </c>
      <c r="G105" s="37">
        <f>G106-G111+G81</f>
        <v>6483278541</v>
      </c>
    </row>
    <row r="106" spans="1:7" x14ac:dyDescent="0.5">
      <c r="A106" s="42">
        <v>2027000</v>
      </c>
      <c r="B106" s="35" t="s">
        <v>99</v>
      </c>
      <c r="C106" s="37">
        <f>SUM(C107:C110)</f>
        <v>0</v>
      </c>
      <c r="D106" s="37">
        <f>SUM(D107:D110)</f>
        <v>610356100</v>
      </c>
      <c r="E106" s="37">
        <f>SUM(E107:E110)</f>
        <v>2334999</v>
      </c>
      <c r="F106" s="37">
        <f>SUM(F107:F110)</f>
        <v>608021101</v>
      </c>
      <c r="G106" s="37">
        <f>SUM(G107:G110)</f>
        <v>608021101</v>
      </c>
    </row>
    <row r="107" spans="1:7" x14ac:dyDescent="0.5">
      <c r="A107" s="42">
        <v>2028000</v>
      </c>
      <c r="B107" s="35" t="s">
        <v>100</v>
      </c>
      <c r="C107" s="37">
        <f>データ!I95</f>
        <v>0</v>
      </c>
      <c r="D107" s="37">
        <f>データ!J95</f>
        <v>608305100</v>
      </c>
      <c r="E107" s="37">
        <f>データ!K95</f>
        <v>284000</v>
      </c>
      <c r="F107" s="37">
        <f>データ!N95</f>
        <v>608021100</v>
      </c>
      <c r="G107" s="37">
        <f>データ!P95</f>
        <v>608021100</v>
      </c>
    </row>
    <row r="108" spans="1:7" x14ac:dyDescent="0.5">
      <c r="A108" s="42">
        <v>2029000</v>
      </c>
      <c r="B108" s="35" t="s">
        <v>101</v>
      </c>
      <c r="C108" s="37">
        <f>データ!I96</f>
        <v>0</v>
      </c>
      <c r="D108" s="37">
        <f>データ!J96</f>
        <v>2051000</v>
      </c>
      <c r="E108" s="37">
        <f>データ!K96</f>
        <v>2050999</v>
      </c>
      <c r="F108" s="37">
        <f>データ!N96</f>
        <v>1</v>
      </c>
      <c r="G108" s="37">
        <f>データ!P96</f>
        <v>1</v>
      </c>
    </row>
    <row r="109" spans="1:7" x14ac:dyDescent="0.5">
      <c r="A109" s="42">
        <v>2031000</v>
      </c>
      <c r="B109" s="35" t="s">
        <v>103</v>
      </c>
      <c r="C109" s="37">
        <f>データ!I98</f>
        <v>0</v>
      </c>
      <c r="D109" s="37">
        <f>データ!J98</f>
        <v>0</v>
      </c>
      <c r="E109" s="37">
        <f>データ!K98</f>
        <v>0</v>
      </c>
      <c r="F109" s="37">
        <f>データ!N98</f>
        <v>0</v>
      </c>
      <c r="G109" s="37">
        <f>データ!P98</f>
        <v>0</v>
      </c>
    </row>
    <row r="110" spans="1:7" x14ac:dyDescent="0.5">
      <c r="A110" s="42">
        <v>2032000</v>
      </c>
      <c r="B110" s="35" t="s">
        <v>104</v>
      </c>
      <c r="C110" s="37">
        <f>データ!I99</f>
        <v>0</v>
      </c>
      <c r="D110" s="37">
        <f>データ!J99</f>
        <v>0</v>
      </c>
      <c r="E110" s="37">
        <f>データ!K99</f>
        <v>0</v>
      </c>
      <c r="F110" s="37">
        <f>データ!N99</f>
        <v>0</v>
      </c>
      <c r="G110" s="37">
        <f>データ!P99</f>
        <v>0</v>
      </c>
    </row>
    <row r="111" spans="1:7" x14ac:dyDescent="0.5">
      <c r="A111" s="42">
        <v>2033000</v>
      </c>
      <c r="B111" s="35" t="s">
        <v>105</v>
      </c>
      <c r="C111" s="37">
        <f>SUM(C112:C113)</f>
        <v>0</v>
      </c>
      <c r="D111" s="37">
        <f t="shared" ref="D111:G111" si="20">SUM(D112:D113)</f>
        <v>0</v>
      </c>
      <c r="E111" s="37">
        <f t="shared" si="20"/>
        <v>0</v>
      </c>
      <c r="F111" s="37">
        <f t="shared" si="20"/>
        <v>0</v>
      </c>
      <c r="G111" s="37">
        <f t="shared" si="20"/>
        <v>0</v>
      </c>
    </row>
    <row r="112" spans="1:7" x14ac:dyDescent="0.5">
      <c r="A112" s="42">
        <v>2034000</v>
      </c>
      <c r="B112" s="35" t="s">
        <v>106</v>
      </c>
      <c r="C112" s="37">
        <f>データ!I100</f>
        <v>0</v>
      </c>
      <c r="D112" s="37">
        <f>データ!J100</f>
        <v>0</v>
      </c>
      <c r="E112" s="37">
        <f>データ!K100</f>
        <v>0</v>
      </c>
      <c r="F112" s="37">
        <f>データ!N100</f>
        <v>0</v>
      </c>
      <c r="G112" s="37">
        <f>データ!P100</f>
        <v>0</v>
      </c>
    </row>
    <row r="113" spans="1:7" x14ac:dyDescent="0.5">
      <c r="A113" s="42">
        <v>2035000</v>
      </c>
      <c r="B113" s="35" t="s">
        <v>107</v>
      </c>
      <c r="C113" s="37">
        <f>データ!I101</f>
        <v>0</v>
      </c>
      <c r="D113" s="37">
        <f>データ!J101</f>
        <v>0</v>
      </c>
      <c r="E113" s="37">
        <f>データ!K101</f>
        <v>0</v>
      </c>
      <c r="F113" s="37">
        <f>データ!N101</f>
        <v>0</v>
      </c>
      <c r="G113" s="37">
        <f>データ!P101</f>
        <v>0</v>
      </c>
    </row>
    <row r="114" spans="1:7" x14ac:dyDescent="0.5">
      <c r="A114" s="42">
        <v>3001000</v>
      </c>
      <c r="B114" s="35" t="s">
        <v>113</v>
      </c>
      <c r="C114" s="37">
        <f>SUM(C115:C117)</f>
        <v>8065721474</v>
      </c>
      <c r="D114" s="37">
        <f t="shared" ref="D114:G114" si="21">SUM(D115:D117)</f>
        <v>0</v>
      </c>
      <c r="E114" s="37">
        <f t="shared" si="21"/>
        <v>0</v>
      </c>
      <c r="F114" s="37">
        <f t="shared" si="21"/>
        <v>0</v>
      </c>
      <c r="G114" s="37">
        <f t="shared" si="21"/>
        <v>8065721474</v>
      </c>
    </row>
    <row r="115" spans="1:7" x14ac:dyDescent="0.5">
      <c r="A115" s="42">
        <v>3001100</v>
      </c>
      <c r="B115" s="35" t="s">
        <v>214</v>
      </c>
      <c r="C115" s="37">
        <f>データ!I102</f>
        <v>13467163441</v>
      </c>
      <c r="D115" s="37">
        <f>データ!J102</f>
        <v>0</v>
      </c>
      <c r="E115" s="37">
        <f>データ!K102</f>
        <v>0</v>
      </c>
      <c r="F115" s="37">
        <f>データ!N102</f>
        <v>0</v>
      </c>
      <c r="G115" s="37">
        <f>データ!P102</f>
        <v>13467163441</v>
      </c>
    </row>
    <row r="116" spans="1:7" x14ac:dyDescent="0.5">
      <c r="A116" s="42">
        <v>3001200</v>
      </c>
      <c r="B116" s="35" t="s">
        <v>215</v>
      </c>
      <c r="C116" s="37">
        <f>データ!I103</f>
        <v>-5401441967</v>
      </c>
      <c r="D116" s="37">
        <f>データ!J103</f>
        <v>0</v>
      </c>
      <c r="E116" s="37">
        <f>データ!K103</f>
        <v>0</v>
      </c>
      <c r="F116" s="37">
        <f>データ!N103</f>
        <v>0</v>
      </c>
      <c r="G116" s="37">
        <f>データ!P103</f>
        <v>-5401441967</v>
      </c>
    </row>
    <row r="117" spans="1:7" x14ac:dyDescent="0.5">
      <c r="A117" s="42">
        <v>3001300</v>
      </c>
      <c r="B117" s="35" t="s">
        <v>216</v>
      </c>
      <c r="C117" s="37">
        <f>データ!I104</f>
        <v>0</v>
      </c>
      <c r="D117" s="37">
        <f>データ!J104</f>
        <v>0</v>
      </c>
      <c r="E117" s="37">
        <f>データ!K104</f>
        <v>0</v>
      </c>
      <c r="F117" s="37">
        <f>データ!N104</f>
        <v>0</v>
      </c>
      <c r="G117" s="37">
        <f>データ!P104</f>
        <v>0</v>
      </c>
    </row>
    <row r="118" spans="1:7" x14ac:dyDescent="0.5">
      <c r="A118" s="42">
        <v>3002000</v>
      </c>
      <c r="B118" s="35" t="s">
        <v>114</v>
      </c>
      <c r="C118" s="37">
        <f>C119+C120</f>
        <v>0</v>
      </c>
      <c r="D118" s="135">
        <f>D119-D120</f>
        <v>-7543544426</v>
      </c>
      <c r="E118" s="135">
        <f>E119-E120</f>
        <v>-1060265885</v>
      </c>
      <c r="F118" s="37">
        <f t="shared" ref="F118:G118" si="22">F119+F120</f>
        <v>-6483278541</v>
      </c>
      <c r="G118" s="37">
        <f t="shared" si="22"/>
        <v>-6483278541</v>
      </c>
    </row>
    <row r="119" spans="1:7" x14ac:dyDescent="0.5">
      <c r="A119" s="42">
        <v>3002200</v>
      </c>
      <c r="B119" s="35" t="s">
        <v>217</v>
      </c>
      <c r="C119" s="37">
        <f>C105*-1</f>
        <v>0</v>
      </c>
      <c r="D119" s="37">
        <f>D105*-1</f>
        <v>-7543544426</v>
      </c>
      <c r="E119" s="37">
        <f>E105*-1</f>
        <v>-1060265885</v>
      </c>
      <c r="F119" s="37">
        <f>F105*-1</f>
        <v>-6483278541</v>
      </c>
      <c r="G119" s="37">
        <f>G105*-1</f>
        <v>-6483278541</v>
      </c>
    </row>
    <row r="120" spans="1:7" x14ac:dyDescent="0.5">
      <c r="A120" s="42">
        <v>3002300</v>
      </c>
      <c r="B120" s="35" t="s">
        <v>218</v>
      </c>
      <c r="C120" s="37">
        <f>データ!I106</f>
        <v>0</v>
      </c>
      <c r="D120" s="37">
        <f>データ!J106</f>
        <v>0</v>
      </c>
      <c r="E120" s="37">
        <f>データ!K106</f>
        <v>0</v>
      </c>
      <c r="F120" s="37">
        <f>データ!N106</f>
        <v>0</v>
      </c>
      <c r="G120" s="37">
        <f>データ!P106</f>
        <v>0</v>
      </c>
    </row>
    <row r="121" spans="1:7" x14ac:dyDescent="0.5">
      <c r="A121" s="42">
        <v>3003000</v>
      </c>
      <c r="B121" s="35" t="s">
        <v>115</v>
      </c>
      <c r="C121" s="37">
        <f>C122+C123</f>
        <v>-223191824</v>
      </c>
      <c r="D121" s="37">
        <f t="shared" ref="D121:G121" si="23">D122+D123</f>
        <v>4601198</v>
      </c>
      <c r="E121" s="37">
        <f t="shared" si="23"/>
        <v>6766801456</v>
      </c>
      <c r="F121" s="37">
        <f t="shared" si="23"/>
        <v>6762200258</v>
      </c>
      <c r="G121" s="37">
        <f t="shared" si="23"/>
        <v>6539008434</v>
      </c>
    </row>
    <row r="122" spans="1:7" x14ac:dyDescent="0.5">
      <c r="A122" s="42">
        <v>3003200</v>
      </c>
      <c r="B122" s="35" t="s">
        <v>219</v>
      </c>
      <c r="C122" s="37">
        <f>C125+C128</f>
        <v>-223191824</v>
      </c>
      <c r="D122" s="37">
        <f t="shared" ref="D122:G123" si="24">D125+D128</f>
        <v>4601198</v>
      </c>
      <c r="E122" s="37">
        <f t="shared" si="24"/>
        <v>6766801456</v>
      </c>
      <c r="F122" s="37">
        <f t="shared" si="24"/>
        <v>6762200258</v>
      </c>
      <c r="G122" s="37">
        <f t="shared" si="24"/>
        <v>6539008434</v>
      </c>
    </row>
    <row r="123" spans="1:7" x14ac:dyDescent="0.5">
      <c r="A123" s="42">
        <v>3003300</v>
      </c>
      <c r="B123" s="35" t="s">
        <v>220</v>
      </c>
      <c r="C123" s="37">
        <f>C126+C129</f>
        <v>0</v>
      </c>
      <c r="D123" s="37">
        <f t="shared" si="24"/>
        <v>0</v>
      </c>
      <c r="E123" s="37">
        <f t="shared" si="24"/>
        <v>0</v>
      </c>
      <c r="F123" s="37">
        <f t="shared" si="24"/>
        <v>0</v>
      </c>
      <c r="G123" s="37">
        <f t="shared" si="24"/>
        <v>0</v>
      </c>
    </row>
    <row r="124" spans="1:7" x14ac:dyDescent="0.5">
      <c r="A124" s="42">
        <v>3004000</v>
      </c>
      <c r="B124" s="35" t="s">
        <v>116</v>
      </c>
      <c r="C124" s="37">
        <f>SUM(C125:C126)</f>
        <v>-223191824</v>
      </c>
      <c r="D124" s="37">
        <f t="shared" ref="D124:G124" si="25">SUM(D125:D126)</f>
        <v>4601198</v>
      </c>
      <c r="E124" s="37">
        <f t="shared" si="25"/>
        <v>4519868543</v>
      </c>
      <c r="F124" s="37">
        <f t="shared" si="25"/>
        <v>4515267345</v>
      </c>
      <c r="G124" s="37">
        <f t="shared" si="25"/>
        <v>4292075521</v>
      </c>
    </row>
    <row r="125" spans="1:7" x14ac:dyDescent="0.5">
      <c r="A125" s="42">
        <v>3004200</v>
      </c>
      <c r="B125" s="35" t="s">
        <v>221</v>
      </c>
      <c r="C125" s="37">
        <f>データ!I109</f>
        <v>-223191824</v>
      </c>
      <c r="D125" s="37">
        <f>データ!J109</f>
        <v>4601198</v>
      </c>
      <c r="E125" s="37">
        <f>データ!K109</f>
        <v>4519868543</v>
      </c>
      <c r="F125" s="37">
        <f>データ!N109</f>
        <v>4515267345</v>
      </c>
      <c r="G125" s="37">
        <f>データ!P109</f>
        <v>4292075521</v>
      </c>
    </row>
    <row r="126" spans="1:7" x14ac:dyDescent="0.5">
      <c r="A126" s="42">
        <v>3004300</v>
      </c>
      <c r="B126" s="35" t="s">
        <v>222</v>
      </c>
      <c r="C126" s="37">
        <f>データ!I110</f>
        <v>0</v>
      </c>
      <c r="D126" s="37">
        <f>データ!J110</f>
        <v>0</v>
      </c>
      <c r="E126" s="37">
        <f>データ!K110</f>
        <v>0</v>
      </c>
      <c r="F126" s="37">
        <f>データ!N110</f>
        <v>0</v>
      </c>
      <c r="G126" s="37">
        <f>データ!P110</f>
        <v>0</v>
      </c>
    </row>
    <row r="127" spans="1:7" x14ac:dyDescent="0.5">
      <c r="A127" s="42">
        <v>3005000</v>
      </c>
      <c r="B127" s="35" t="s">
        <v>117</v>
      </c>
      <c r="C127" s="37">
        <f>SUM(C128:C129)</f>
        <v>0</v>
      </c>
      <c r="D127" s="37">
        <f t="shared" ref="D127:G127" si="26">SUM(D128:D129)</f>
        <v>0</v>
      </c>
      <c r="E127" s="37">
        <f t="shared" si="26"/>
        <v>2246932913</v>
      </c>
      <c r="F127" s="37">
        <f t="shared" si="26"/>
        <v>2246932913</v>
      </c>
      <c r="G127" s="37">
        <f t="shared" si="26"/>
        <v>2246932913</v>
      </c>
    </row>
    <row r="128" spans="1:7" x14ac:dyDescent="0.5">
      <c r="A128" s="42">
        <v>3005200</v>
      </c>
      <c r="B128" s="35" t="s">
        <v>223</v>
      </c>
      <c r="C128" s="37">
        <f>データ!I111</f>
        <v>0</v>
      </c>
      <c r="D128" s="37">
        <f>データ!J111</f>
        <v>0</v>
      </c>
      <c r="E128" s="37">
        <f>データ!K111</f>
        <v>2246932913</v>
      </c>
      <c r="F128" s="37">
        <f>データ!N111</f>
        <v>2246932913</v>
      </c>
      <c r="G128" s="37">
        <f>データ!P111</f>
        <v>2246932913</v>
      </c>
    </row>
    <row r="129" spans="1:7" x14ac:dyDescent="0.5">
      <c r="A129" s="42">
        <v>3005300</v>
      </c>
      <c r="B129" s="35" t="s">
        <v>224</v>
      </c>
      <c r="C129" s="37">
        <f>データ!I112</f>
        <v>0</v>
      </c>
      <c r="D129" s="37">
        <f>データ!J112</f>
        <v>0</v>
      </c>
      <c r="E129" s="37">
        <f>データ!K112</f>
        <v>0</v>
      </c>
      <c r="F129" s="37">
        <f>データ!N112</f>
        <v>0</v>
      </c>
      <c r="G129" s="37">
        <f>データ!P112</f>
        <v>0</v>
      </c>
    </row>
    <row r="130" spans="1:7" x14ac:dyDescent="0.5">
      <c r="A130" s="42">
        <v>3006000</v>
      </c>
      <c r="B130" s="35" t="s">
        <v>225</v>
      </c>
      <c r="C130" s="37">
        <f>C131+C132</f>
        <v>-223191824</v>
      </c>
      <c r="D130" s="135">
        <f>D118-D121</f>
        <v>-7548145624</v>
      </c>
      <c r="E130" s="135">
        <f>E118-E121</f>
        <v>-7827067341</v>
      </c>
      <c r="F130" s="37">
        <f t="shared" ref="F130" si="27">F118+F121</f>
        <v>278921717</v>
      </c>
      <c r="G130" s="37">
        <f>G118+G121</f>
        <v>55729893</v>
      </c>
    </row>
    <row r="131" spans="1:7" x14ac:dyDescent="0.5">
      <c r="A131" s="42">
        <v>3006200</v>
      </c>
      <c r="B131" s="35" t="s">
        <v>226</v>
      </c>
      <c r="C131" s="37">
        <f>C119+C122</f>
        <v>-223191824</v>
      </c>
      <c r="D131" s="135">
        <f>-D119+D122</f>
        <v>7548145624</v>
      </c>
      <c r="E131" s="135">
        <f>-E119+E122</f>
        <v>7827067341</v>
      </c>
      <c r="F131" s="37">
        <f t="shared" ref="E131:F132" si="28">F119+F122</f>
        <v>278921717</v>
      </c>
      <c r="G131" s="37">
        <f>G119+G122</f>
        <v>55729893</v>
      </c>
    </row>
    <row r="132" spans="1:7" x14ac:dyDescent="0.5">
      <c r="A132" s="42">
        <v>3006300</v>
      </c>
      <c r="B132" s="35" t="s">
        <v>227</v>
      </c>
      <c r="C132" s="37">
        <f>C120+C123</f>
        <v>0</v>
      </c>
      <c r="D132" s="37">
        <f>D120+D123</f>
        <v>0</v>
      </c>
      <c r="E132" s="37">
        <f t="shared" si="28"/>
        <v>0</v>
      </c>
      <c r="F132" s="37">
        <f t="shared" si="28"/>
        <v>0</v>
      </c>
      <c r="G132" s="37">
        <f>G120+G123</f>
        <v>0</v>
      </c>
    </row>
    <row r="133" spans="1:7" x14ac:dyDescent="0.5">
      <c r="A133" s="42">
        <v>3007000</v>
      </c>
      <c r="B133" s="35" t="s">
        <v>118</v>
      </c>
      <c r="C133" s="37">
        <f>C134+C135</f>
        <v>0</v>
      </c>
      <c r="D133" s="37">
        <f t="shared" ref="D133:G133" si="29">D134+D135</f>
        <v>1384593557</v>
      </c>
      <c r="E133" s="37">
        <f t="shared" si="29"/>
        <v>1384593557</v>
      </c>
      <c r="F133" s="37">
        <f t="shared" si="29"/>
        <v>0</v>
      </c>
      <c r="G133" s="37">
        <f t="shared" si="29"/>
        <v>0</v>
      </c>
    </row>
    <row r="134" spans="1:7" x14ac:dyDescent="0.5">
      <c r="A134" s="42">
        <v>3007100</v>
      </c>
      <c r="B134" s="35" t="s">
        <v>228</v>
      </c>
      <c r="C134" s="37">
        <f>C137+C140+C143+C146</f>
        <v>0</v>
      </c>
      <c r="D134" s="37">
        <f t="shared" ref="D134:G135" si="30">D137+D140+D143+D146</f>
        <v>652206864</v>
      </c>
      <c r="E134" s="37">
        <f t="shared" si="30"/>
        <v>732386693</v>
      </c>
      <c r="F134" s="37">
        <f t="shared" si="30"/>
        <v>80179829</v>
      </c>
      <c r="G134" s="37">
        <f>G137+G140+G143+G146</f>
        <v>80179829</v>
      </c>
    </row>
    <row r="135" spans="1:7" x14ac:dyDescent="0.5">
      <c r="A135" s="42">
        <v>3007200</v>
      </c>
      <c r="B135" s="35" t="s">
        <v>229</v>
      </c>
      <c r="C135" s="37">
        <f>C138+C141+C144+C147</f>
        <v>0</v>
      </c>
      <c r="D135" s="37">
        <f t="shared" si="30"/>
        <v>732386693</v>
      </c>
      <c r="E135" s="37">
        <f t="shared" si="30"/>
        <v>652206864</v>
      </c>
      <c r="F135" s="37">
        <f t="shared" si="30"/>
        <v>-80179829</v>
      </c>
      <c r="G135" s="37">
        <f t="shared" si="30"/>
        <v>-80179829</v>
      </c>
    </row>
    <row r="136" spans="1:7" x14ac:dyDescent="0.5">
      <c r="A136" s="42">
        <v>3008000</v>
      </c>
      <c r="B136" s="35" t="s">
        <v>119</v>
      </c>
      <c r="C136" s="37">
        <f>SUM(C137:C138)</f>
        <v>0</v>
      </c>
      <c r="D136" s="37">
        <f t="shared" ref="D136:G136" si="31">SUM(D137:D138)</f>
        <v>463054430</v>
      </c>
      <c r="E136" s="37">
        <f t="shared" si="31"/>
        <v>463054430</v>
      </c>
      <c r="F136" s="37">
        <f t="shared" si="31"/>
        <v>0</v>
      </c>
      <c r="G136" s="37">
        <f t="shared" si="31"/>
        <v>0</v>
      </c>
    </row>
    <row r="137" spans="1:7" x14ac:dyDescent="0.5">
      <c r="A137" s="42">
        <v>3008100</v>
      </c>
      <c r="B137" s="35" t="s">
        <v>230</v>
      </c>
      <c r="C137" s="37">
        <f>データ!I117</f>
        <v>0</v>
      </c>
      <c r="D137" s="37">
        <f>データ!J117</f>
        <v>0</v>
      </c>
      <c r="E137" s="37">
        <f>データ!K117</f>
        <v>463054430</v>
      </c>
      <c r="F137" s="37">
        <f>データ!N117</f>
        <v>463054430</v>
      </c>
      <c r="G137" s="37">
        <f>データ!P117</f>
        <v>463054430</v>
      </c>
    </row>
    <row r="138" spans="1:7" x14ac:dyDescent="0.5">
      <c r="A138" s="42">
        <v>3008200</v>
      </c>
      <c r="B138" s="35" t="s">
        <v>231</v>
      </c>
      <c r="C138" s="37">
        <f>データ!I118</f>
        <v>0</v>
      </c>
      <c r="D138" s="37">
        <f>データ!J118</f>
        <v>463054430</v>
      </c>
      <c r="E138" s="37">
        <f>データ!K118</f>
        <v>0</v>
      </c>
      <c r="F138" s="37">
        <f>データ!N118</f>
        <v>-463054430</v>
      </c>
      <c r="G138" s="37">
        <f>データ!P118</f>
        <v>-463054430</v>
      </c>
    </row>
    <row r="139" spans="1:7" x14ac:dyDescent="0.5">
      <c r="A139" s="42">
        <v>3009000</v>
      </c>
      <c r="B139" s="35" t="s">
        <v>120</v>
      </c>
      <c r="C139" s="37">
        <f>SUM(C140:C141)</f>
        <v>0</v>
      </c>
      <c r="D139" s="37">
        <f t="shared" ref="D139:G139" si="32">SUM(D140:D141)</f>
        <v>582862270</v>
      </c>
      <c r="E139" s="37">
        <f t="shared" si="32"/>
        <v>582862270</v>
      </c>
      <c r="F139" s="37">
        <f t="shared" si="32"/>
        <v>0</v>
      </c>
      <c r="G139" s="37">
        <f t="shared" si="32"/>
        <v>0</v>
      </c>
    </row>
    <row r="140" spans="1:7" x14ac:dyDescent="0.5">
      <c r="A140" s="42">
        <v>3009100</v>
      </c>
      <c r="B140" s="35" t="s">
        <v>232</v>
      </c>
      <c r="C140" s="37">
        <f>データ!I119</f>
        <v>0</v>
      </c>
      <c r="D140" s="37">
        <f>データ!J119</f>
        <v>582862270</v>
      </c>
      <c r="E140" s="37">
        <f>データ!K119</f>
        <v>0</v>
      </c>
      <c r="F140" s="37">
        <f>データ!N119</f>
        <v>-582862270</v>
      </c>
      <c r="G140" s="37">
        <f>データ!P119</f>
        <v>-582862270</v>
      </c>
    </row>
    <row r="141" spans="1:7" x14ac:dyDescent="0.5">
      <c r="A141" s="42">
        <v>3009200</v>
      </c>
      <c r="B141" s="35" t="s">
        <v>233</v>
      </c>
      <c r="C141" s="37">
        <f>データ!I120</f>
        <v>0</v>
      </c>
      <c r="D141" s="37">
        <f>データ!J120</f>
        <v>0</v>
      </c>
      <c r="E141" s="37">
        <f>データ!K120</f>
        <v>582862270</v>
      </c>
      <c r="F141" s="37">
        <f>データ!N120</f>
        <v>582862270</v>
      </c>
      <c r="G141" s="37">
        <f>データ!P120</f>
        <v>582862270</v>
      </c>
    </row>
    <row r="142" spans="1:7" x14ac:dyDescent="0.5">
      <c r="A142" s="42">
        <v>3010000</v>
      </c>
      <c r="B142" s="35" t="s">
        <v>121</v>
      </c>
      <c r="C142" s="37">
        <f>SUM(C143:C144)</f>
        <v>0</v>
      </c>
      <c r="D142" s="37">
        <f t="shared" ref="D142:G142" si="33">SUM(D143:D144)</f>
        <v>269332263</v>
      </c>
      <c r="E142" s="37">
        <f t="shared" si="33"/>
        <v>269332263</v>
      </c>
      <c r="F142" s="37">
        <f t="shared" si="33"/>
        <v>0</v>
      </c>
      <c r="G142" s="37">
        <f t="shared" si="33"/>
        <v>0</v>
      </c>
    </row>
    <row r="143" spans="1:7" x14ac:dyDescent="0.5">
      <c r="A143" s="42">
        <v>3010100</v>
      </c>
      <c r="B143" s="35" t="s">
        <v>234</v>
      </c>
      <c r="C143" s="37">
        <f>データ!I121</f>
        <v>0</v>
      </c>
      <c r="D143" s="37">
        <f>データ!J121</f>
        <v>0</v>
      </c>
      <c r="E143" s="37">
        <f>データ!K121</f>
        <v>269332263</v>
      </c>
      <c r="F143" s="37">
        <f>データ!N121</f>
        <v>269332263</v>
      </c>
      <c r="G143" s="37">
        <f>データ!P121</f>
        <v>269332263</v>
      </c>
    </row>
    <row r="144" spans="1:7" x14ac:dyDescent="0.5">
      <c r="A144" s="42">
        <v>3010200</v>
      </c>
      <c r="B144" s="35" t="s">
        <v>235</v>
      </c>
      <c r="C144" s="37">
        <f>データ!I122</f>
        <v>0</v>
      </c>
      <c r="D144" s="37">
        <f>データ!J122</f>
        <v>269332263</v>
      </c>
      <c r="E144" s="37">
        <f>データ!K122</f>
        <v>0</v>
      </c>
      <c r="F144" s="37">
        <f>データ!N122</f>
        <v>-269332263</v>
      </c>
      <c r="G144" s="37">
        <f>データ!P122</f>
        <v>-269332263</v>
      </c>
    </row>
    <row r="145" spans="1:7" x14ac:dyDescent="0.5">
      <c r="A145" s="42">
        <v>3011000</v>
      </c>
      <c r="B145" s="35" t="s">
        <v>122</v>
      </c>
      <c r="C145" s="37">
        <f>SUM(C146:C147)</f>
        <v>0</v>
      </c>
      <c r="D145" s="37">
        <f t="shared" ref="D145:G145" si="34">SUM(D146:D147)</f>
        <v>69344594</v>
      </c>
      <c r="E145" s="37">
        <f t="shared" si="34"/>
        <v>69344594</v>
      </c>
      <c r="F145" s="37">
        <f t="shared" si="34"/>
        <v>0</v>
      </c>
      <c r="G145" s="37">
        <f t="shared" si="34"/>
        <v>0</v>
      </c>
    </row>
    <row r="146" spans="1:7" x14ac:dyDescent="0.5">
      <c r="A146" s="42">
        <v>3011100</v>
      </c>
      <c r="B146" s="35" t="s">
        <v>1070</v>
      </c>
      <c r="C146" s="37">
        <f>データ!I123</f>
        <v>0</v>
      </c>
      <c r="D146" s="37">
        <f>データ!J123</f>
        <v>69344594</v>
      </c>
      <c r="E146" s="37">
        <f>データ!K123</f>
        <v>0</v>
      </c>
      <c r="F146" s="37">
        <f>データ!N123</f>
        <v>-69344594</v>
      </c>
      <c r="G146" s="37">
        <f>データ!P123</f>
        <v>-69344594</v>
      </c>
    </row>
    <row r="147" spans="1:7" x14ac:dyDescent="0.5">
      <c r="A147" s="42">
        <v>3011200</v>
      </c>
      <c r="B147" s="35" t="s">
        <v>1071</v>
      </c>
      <c r="C147" s="37">
        <f>データ!I124</f>
        <v>0</v>
      </c>
      <c r="D147" s="37">
        <f>データ!J124</f>
        <v>0</v>
      </c>
      <c r="E147" s="37">
        <f>データ!K124</f>
        <v>69344594</v>
      </c>
      <c r="F147" s="37">
        <f>データ!N124</f>
        <v>69344594</v>
      </c>
      <c r="G147" s="37">
        <f>データ!P124</f>
        <v>69344594</v>
      </c>
    </row>
    <row r="148" spans="1:7" x14ac:dyDescent="0.5">
      <c r="A148" s="42">
        <v>3012000</v>
      </c>
      <c r="B148" s="35" t="s">
        <v>123</v>
      </c>
      <c r="C148" s="37">
        <f>データ!I125</f>
        <v>0</v>
      </c>
      <c r="D148" s="37">
        <f>データ!J125</f>
        <v>0</v>
      </c>
      <c r="E148" s="37">
        <f>データ!K125</f>
        <v>0</v>
      </c>
      <c r="F148" s="37">
        <f>データ!N125</f>
        <v>0</v>
      </c>
      <c r="G148" s="37">
        <f>データ!P125</f>
        <v>0</v>
      </c>
    </row>
    <row r="149" spans="1:7" x14ac:dyDescent="0.5">
      <c r="A149" s="42">
        <v>3013000</v>
      </c>
      <c r="B149" s="35" t="s">
        <v>238</v>
      </c>
      <c r="C149" s="37">
        <f>データ!I126</f>
        <v>0</v>
      </c>
      <c r="D149" s="37">
        <f>データ!J126</f>
        <v>0</v>
      </c>
      <c r="E149" s="37">
        <f>データ!K126</f>
        <v>0</v>
      </c>
      <c r="F149" s="37">
        <f>データ!N126</f>
        <v>0</v>
      </c>
      <c r="G149" s="37">
        <f>データ!P126</f>
        <v>0</v>
      </c>
    </row>
    <row r="150" spans="1:7" x14ac:dyDescent="0.5">
      <c r="A150" s="42">
        <v>3013200</v>
      </c>
      <c r="B150" s="35" t="s">
        <v>239</v>
      </c>
      <c r="C150" s="37">
        <f>データ!I127</f>
        <v>0</v>
      </c>
      <c r="D150" s="37">
        <f>データ!J127</f>
        <v>0</v>
      </c>
      <c r="E150" s="37">
        <f>データ!K127</f>
        <v>0</v>
      </c>
      <c r="F150" s="37">
        <f>データ!N127</f>
        <v>0</v>
      </c>
      <c r="G150" s="37">
        <f>データ!P127</f>
        <v>0</v>
      </c>
    </row>
    <row r="151" spans="1:7" x14ac:dyDescent="0.5">
      <c r="A151" s="42">
        <v>3013300</v>
      </c>
      <c r="B151" s="35" t="s">
        <v>240</v>
      </c>
      <c r="C151" s="37">
        <f>データ!I128</f>
        <v>0</v>
      </c>
      <c r="D151" s="37">
        <f>データ!J128</f>
        <v>0</v>
      </c>
      <c r="E151" s="37">
        <f>データ!K128</f>
        <v>0</v>
      </c>
      <c r="F151" s="37">
        <f>データ!N128</f>
        <v>0</v>
      </c>
      <c r="G151" s="37">
        <f>データ!P128</f>
        <v>0</v>
      </c>
    </row>
    <row r="152" spans="1:7" x14ac:dyDescent="0.5">
      <c r="A152" s="42">
        <v>3013400</v>
      </c>
      <c r="B152" s="35" t="s">
        <v>241</v>
      </c>
      <c r="C152" s="37">
        <f>SUM(C153:C155)</f>
        <v>0</v>
      </c>
      <c r="D152" s="37">
        <f>SUM(D153:D155)</f>
        <v>0</v>
      </c>
      <c r="E152" s="37">
        <f t="shared" ref="E152:F152" si="35">SUM(E153:E155)</f>
        <v>0</v>
      </c>
      <c r="F152" s="37">
        <f t="shared" si="35"/>
        <v>0</v>
      </c>
      <c r="G152" s="37">
        <f>SUM(G153:G155)</f>
        <v>0</v>
      </c>
    </row>
    <row r="153" spans="1:7" x14ac:dyDescent="0.5">
      <c r="A153" s="42">
        <v>3013410</v>
      </c>
      <c r="B153" s="35" t="s">
        <v>1073</v>
      </c>
      <c r="C153" s="37">
        <f>データ!I129</f>
        <v>0</v>
      </c>
      <c r="D153" s="37">
        <f>データ!J129</f>
        <v>0</v>
      </c>
      <c r="E153" s="37">
        <f>データ!K129</f>
        <v>0</v>
      </c>
      <c r="F153" s="37">
        <f>データ!N129</f>
        <v>0</v>
      </c>
      <c r="G153" s="37">
        <f>データ!P129</f>
        <v>0</v>
      </c>
    </row>
    <row r="154" spans="1:7" x14ac:dyDescent="0.5">
      <c r="A154" s="42">
        <v>3013420</v>
      </c>
      <c r="B154" s="35" t="s">
        <v>1074</v>
      </c>
      <c r="C154" s="37">
        <f>データ!I130</f>
        <v>0</v>
      </c>
      <c r="D154" s="37">
        <f>データ!J130</f>
        <v>0</v>
      </c>
      <c r="E154" s="37">
        <f>データ!K130</f>
        <v>0</v>
      </c>
      <c r="F154" s="37">
        <f>データ!N130</f>
        <v>0</v>
      </c>
      <c r="G154" s="37">
        <f>データ!P130</f>
        <v>0</v>
      </c>
    </row>
    <row r="155" spans="1:7" x14ac:dyDescent="0.5">
      <c r="A155" s="42">
        <v>3013430</v>
      </c>
      <c r="B155" s="35" t="s">
        <v>1075</v>
      </c>
      <c r="C155" s="37">
        <f>データ!I131</f>
        <v>0</v>
      </c>
      <c r="D155" s="37">
        <f>データ!J131</f>
        <v>0</v>
      </c>
      <c r="E155" s="37">
        <f>データ!K131</f>
        <v>0</v>
      </c>
      <c r="F155" s="37">
        <f>データ!N131</f>
        <v>0</v>
      </c>
      <c r="G155" s="37">
        <f>データ!P131</f>
        <v>0</v>
      </c>
    </row>
    <row r="156" spans="1:7" x14ac:dyDescent="0.5">
      <c r="A156" s="42">
        <v>3014000</v>
      </c>
      <c r="B156" s="35" t="s">
        <v>242</v>
      </c>
      <c r="C156" s="37">
        <f>SUM(C157:C158)</f>
        <v>0</v>
      </c>
      <c r="D156" s="37">
        <f t="shared" ref="D156:G156" si="36">SUM(D157:D158)</f>
        <v>1935298</v>
      </c>
      <c r="E156" s="37">
        <f t="shared" si="36"/>
        <v>7731776</v>
      </c>
      <c r="F156" s="37">
        <f t="shared" si="36"/>
        <v>5796478</v>
      </c>
      <c r="G156" s="37">
        <f t="shared" si="36"/>
        <v>5796478</v>
      </c>
    </row>
    <row r="157" spans="1:7" x14ac:dyDescent="0.5">
      <c r="A157" s="42">
        <v>3014100</v>
      </c>
      <c r="B157" s="35" t="s">
        <v>243</v>
      </c>
      <c r="C157" s="37">
        <f>データ!I132</f>
        <v>0</v>
      </c>
      <c r="D157" s="37">
        <f>データ!J132</f>
        <v>0</v>
      </c>
      <c r="E157" s="37">
        <f>データ!K132</f>
        <v>7731776</v>
      </c>
      <c r="F157" s="37">
        <f>データ!N132</f>
        <v>7731776</v>
      </c>
      <c r="G157" s="37">
        <f>データ!P132</f>
        <v>7731776</v>
      </c>
    </row>
    <row r="158" spans="1:7" x14ac:dyDescent="0.5">
      <c r="A158" s="42">
        <v>3014200</v>
      </c>
      <c r="B158" s="35" t="s">
        <v>244</v>
      </c>
      <c r="C158" s="37">
        <f>データ!I133</f>
        <v>0</v>
      </c>
      <c r="D158" s="37">
        <f>データ!J133</f>
        <v>1935298</v>
      </c>
      <c r="E158" s="37">
        <f>データ!K133</f>
        <v>0</v>
      </c>
      <c r="F158" s="37">
        <f>データ!N133</f>
        <v>-1935298</v>
      </c>
      <c r="G158" s="37">
        <f>データ!P133</f>
        <v>-1935298</v>
      </c>
    </row>
    <row r="159" spans="1:7" x14ac:dyDescent="0.5">
      <c r="A159" s="42">
        <v>3015000</v>
      </c>
      <c r="B159" s="35" t="s">
        <v>245</v>
      </c>
      <c r="C159" s="37">
        <f>SUM(C160:C162)</f>
        <v>-223191824</v>
      </c>
      <c r="D159" s="37">
        <f t="shared" ref="D159:F159" si="37">SUM(D160:D162)</f>
        <v>8934674479</v>
      </c>
      <c r="E159" s="37">
        <f t="shared" si="37"/>
        <v>9219392674</v>
      </c>
      <c r="F159" s="37">
        <f t="shared" si="37"/>
        <v>284718195</v>
      </c>
      <c r="G159" s="37">
        <f>SUM(G160:G162)</f>
        <v>61526371</v>
      </c>
    </row>
    <row r="160" spans="1:7" x14ac:dyDescent="0.5">
      <c r="A160" s="42">
        <v>3015100</v>
      </c>
      <c r="B160" s="35" t="s">
        <v>246</v>
      </c>
      <c r="C160" s="37">
        <f>C134+C148+C149+C153+C157</f>
        <v>0</v>
      </c>
      <c r="D160" s="37">
        <f>D134+D148+D149+D153+D157</f>
        <v>652206864</v>
      </c>
      <c r="E160" s="37">
        <f>E134+E148+E149+E153+E157</f>
        <v>740118469</v>
      </c>
      <c r="F160" s="37">
        <f>F134+F148+F149+F153+F157</f>
        <v>87911605</v>
      </c>
      <c r="G160" s="37">
        <f>G134+G148+G149+G153+G157</f>
        <v>87911605</v>
      </c>
    </row>
    <row r="161" spans="1:7" x14ac:dyDescent="0.5">
      <c r="A161" s="42">
        <v>3015200</v>
      </c>
      <c r="B161" s="35" t="s">
        <v>247</v>
      </c>
      <c r="C161" s="37">
        <f>C131+C135+C154+C158</f>
        <v>-223191824</v>
      </c>
      <c r="D161" s="37">
        <f>D131+D135+D154+D158</f>
        <v>8282467615</v>
      </c>
      <c r="E161" s="37">
        <f>E131+E135+E154+E158</f>
        <v>8479274205</v>
      </c>
      <c r="F161" s="37">
        <f>F131+F135+F154+F158</f>
        <v>196806590</v>
      </c>
      <c r="G161" s="37">
        <f>G131+G135+G154+G158</f>
        <v>-26385234</v>
      </c>
    </row>
    <row r="162" spans="1:7" x14ac:dyDescent="0.5">
      <c r="A162" s="42">
        <v>3015300</v>
      </c>
      <c r="B162" s="35" t="s">
        <v>1072</v>
      </c>
      <c r="C162" s="37">
        <f>C132+C150+C151+C155</f>
        <v>0</v>
      </c>
      <c r="D162" s="37">
        <f>D132+D150+D151+D155</f>
        <v>0</v>
      </c>
      <c r="E162" s="37">
        <f t="shared" ref="E162:F162" si="38">E132+E150+E151+E155</f>
        <v>0</v>
      </c>
      <c r="F162" s="37">
        <f t="shared" si="38"/>
        <v>0</v>
      </c>
      <c r="G162" s="37">
        <f>G132+G150+G151+G155</f>
        <v>0</v>
      </c>
    </row>
    <row r="163" spans="1:7" x14ac:dyDescent="0.5">
      <c r="A163" s="42">
        <v>3016000</v>
      </c>
      <c r="B163" s="35" t="s">
        <v>249</v>
      </c>
      <c r="C163" s="37">
        <f>SUM(C164:C166)</f>
        <v>7842529650</v>
      </c>
      <c r="D163" s="37">
        <f t="shared" ref="D163:F163" si="39">SUM(D164:D166)</f>
        <v>8934674479</v>
      </c>
      <c r="E163" s="37">
        <f t="shared" si="39"/>
        <v>9219392674</v>
      </c>
      <c r="F163" s="37">
        <f t="shared" si="39"/>
        <v>284718195</v>
      </c>
      <c r="G163" s="37">
        <f>SUM(G164:G166)</f>
        <v>8127247845</v>
      </c>
    </row>
    <row r="164" spans="1:7" x14ac:dyDescent="0.5">
      <c r="A164" s="42">
        <v>3016100</v>
      </c>
      <c r="B164" s="35" t="s">
        <v>250</v>
      </c>
      <c r="C164" s="37">
        <f>C115+C160</f>
        <v>13467163441</v>
      </c>
      <c r="D164" s="37">
        <f>D115+D160</f>
        <v>652206864</v>
      </c>
      <c r="E164" s="37">
        <f>E115+E160</f>
        <v>740118469</v>
      </c>
      <c r="F164" s="37">
        <f>F115+F160</f>
        <v>87911605</v>
      </c>
      <c r="G164" s="37">
        <f>G115+G160</f>
        <v>13555075046</v>
      </c>
    </row>
    <row r="165" spans="1:7" x14ac:dyDescent="0.5">
      <c r="A165" s="42">
        <v>3016200</v>
      </c>
      <c r="B165" s="35" t="s">
        <v>251</v>
      </c>
      <c r="C165" s="37">
        <f>C116+C161</f>
        <v>-5624633791</v>
      </c>
      <c r="D165" s="37">
        <f t="shared" ref="D165:G166" si="40">D116+D161</f>
        <v>8282467615</v>
      </c>
      <c r="E165" s="37">
        <f t="shared" si="40"/>
        <v>8479274205</v>
      </c>
      <c r="F165" s="37">
        <f t="shared" si="40"/>
        <v>196806590</v>
      </c>
      <c r="G165" s="37">
        <f t="shared" si="40"/>
        <v>-5427827201</v>
      </c>
    </row>
    <row r="166" spans="1:7" x14ac:dyDescent="0.5">
      <c r="A166" s="42">
        <v>3016300</v>
      </c>
      <c r="B166" s="35" t="s">
        <v>252</v>
      </c>
      <c r="C166" s="37">
        <f>C117+C162</f>
        <v>0</v>
      </c>
      <c r="D166" s="37">
        <f t="shared" si="40"/>
        <v>0</v>
      </c>
      <c r="E166" s="37">
        <f t="shared" si="40"/>
        <v>0</v>
      </c>
      <c r="F166" s="37">
        <f t="shared" si="40"/>
        <v>0</v>
      </c>
      <c r="G166" s="37">
        <f t="shared" si="40"/>
        <v>0</v>
      </c>
    </row>
    <row r="167" spans="1:7" x14ac:dyDescent="0.5">
      <c r="A167" s="42">
        <v>4001000</v>
      </c>
      <c r="B167" s="35" t="s">
        <v>146</v>
      </c>
      <c r="C167" s="37">
        <f>-C168+C178-C183+C186</f>
        <v>-223191824</v>
      </c>
      <c r="D167" s="135">
        <f>D168+D178+D183+D186</f>
        <v>7763570168</v>
      </c>
      <c r="E167" s="135">
        <f>E168+E178+E183+E186</f>
        <v>7667829304</v>
      </c>
      <c r="F167" s="37">
        <f>-F168+F178-F183+F186</f>
        <v>95740864</v>
      </c>
      <c r="G167" s="37">
        <f>-G168+G178-G183+G186</f>
        <v>-127450960</v>
      </c>
    </row>
    <row r="168" spans="1:7" x14ac:dyDescent="0.5">
      <c r="A168" s="42">
        <v>4002000</v>
      </c>
      <c r="B168" s="35" t="s">
        <v>126</v>
      </c>
      <c r="C168" s="37">
        <f>C169+C174</f>
        <v>0</v>
      </c>
      <c r="D168" s="37">
        <f t="shared" ref="D168:G168" si="41">D169+D174</f>
        <v>625612358</v>
      </c>
      <c r="E168" s="37">
        <f t="shared" si="41"/>
        <v>6272928204</v>
      </c>
      <c r="F168" s="37">
        <f t="shared" si="41"/>
        <v>5647315846</v>
      </c>
      <c r="G168" s="37">
        <f t="shared" si="41"/>
        <v>5647315846</v>
      </c>
    </row>
    <row r="169" spans="1:7" x14ac:dyDescent="0.5">
      <c r="A169" s="42">
        <v>4003000</v>
      </c>
      <c r="B169" s="35" t="s">
        <v>127</v>
      </c>
      <c r="C169" s="37">
        <f>SUM(C170:C173)</f>
        <v>0</v>
      </c>
      <c r="D169" s="37">
        <f t="shared" ref="D169:F169" si="42">SUM(D170:D173)</f>
        <v>621636958</v>
      </c>
      <c r="E169" s="37">
        <f t="shared" si="42"/>
        <v>3422987158</v>
      </c>
      <c r="F169" s="37">
        <f t="shared" si="42"/>
        <v>2801350200</v>
      </c>
      <c r="G169" s="37">
        <f>SUM(G170:G173)</f>
        <v>2801350200</v>
      </c>
    </row>
    <row r="170" spans="1:7" x14ac:dyDescent="0.5">
      <c r="A170" s="42">
        <v>4004000</v>
      </c>
      <c r="B170" s="35" t="s">
        <v>128</v>
      </c>
      <c r="C170" s="37">
        <f>データ!I140</f>
        <v>0</v>
      </c>
      <c r="D170" s="37">
        <f>データ!J140</f>
        <v>0</v>
      </c>
      <c r="E170" s="37">
        <f>データ!K140</f>
        <v>951939067</v>
      </c>
      <c r="F170" s="37">
        <f>データ!N140</f>
        <v>951939067</v>
      </c>
      <c r="G170" s="37">
        <f>データ!P140</f>
        <v>951939067</v>
      </c>
    </row>
    <row r="171" spans="1:7" x14ac:dyDescent="0.5">
      <c r="A171" s="42">
        <v>4005000</v>
      </c>
      <c r="B171" s="35" t="s">
        <v>129</v>
      </c>
      <c r="C171" s="37">
        <f>データ!I141</f>
        <v>0</v>
      </c>
      <c r="D171" s="37">
        <f>データ!J141</f>
        <v>608305100</v>
      </c>
      <c r="E171" s="37">
        <f>データ!K141</f>
        <v>2261431663</v>
      </c>
      <c r="F171" s="37">
        <f>データ!N141</f>
        <v>1653126563</v>
      </c>
      <c r="G171" s="37">
        <f>データ!P141</f>
        <v>1653126563</v>
      </c>
    </row>
    <row r="172" spans="1:7" x14ac:dyDescent="0.5">
      <c r="A172" s="42">
        <v>4006000</v>
      </c>
      <c r="B172" s="35" t="s">
        <v>130</v>
      </c>
      <c r="C172" s="37">
        <f>データ!I142</f>
        <v>0</v>
      </c>
      <c r="D172" s="37">
        <f>データ!J142</f>
        <v>0</v>
      </c>
      <c r="E172" s="37">
        <f>データ!K142</f>
        <v>13594227</v>
      </c>
      <c r="F172" s="37">
        <f>データ!N142</f>
        <v>13594227</v>
      </c>
      <c r="G172" s="37">
        <f>データ!P142</f>
        <v>13594227</v>
      </c>
    </row>
    <row r="173" spans="1:7" x14ac:dyDescent="0.5">
      <c r="A173" s="42">
        <v>4007000</v>
      </c>
      <c r="B173" s="35" t="s">
        <v>131</v>
      </c>
      <c r="C173" s="37">
        <f>データ!I143</f>
        <v>0</v>
      </c>
      <c r="D173" s="37">
        <f>データ!J143</f>
        <v>13331858</v>
      </c>
      <c r="E173" s="37">
        <f>データ!K143</f>
        <v>196022201</v>
      </c>
      <c r="F173" s="37">
        <f>データ!N143</f>
        <v>182690343</v>
      </c>
      <c r="G173" s="37">
        <f>データ!P143</f>
        <v>182690343</v>
      </c>
    </row>
    <row r="174" spans="1:7" x14ac:dyDescent="0.5">
      <c r="A174" s="42">
        <v>4008000</v>
      </c>
      <c r="B174" s="35" t="s">
        <v>132</v>
      </c>
      <c r="C174" s="37">
        <f>SUM(C175:C177)</f>
        <v>0</v>
      </c>
      <c r="D174" s="37">
        <f>SUM(D175:D177)</f>
        <v>3975400</v>
      </c>
      <c r="E174" s="37">
        <f>SUM(E175:E177)</f>
        <v>2849941046</v>
      </c>
      <c r="F174" s="37">
        <f>SUM(F175:F177)</f>
        <v>2845965646</v>
      </c>
      <c r="G174" s="37">
        <f>SUM(G175:G177)</f>
        <v>2845965646</v>
      </c>
    </row>
    <row r="175" spans="1:7" x14ac:dyDescent="0.5">
      <c r="A175" s="42">
        <v>4009000</v>
      </c>
      <c r="B175" s="35" t="s">
        <v>133</v>
      </c>
      <c r="C175" s="37">
        <f>データ!I144</f>
        <v>0</v>
      </c>
      <c r="D175" s="37">
        <f>データ!J144</f>
        <v>3975400</v>
      </c>
      <c r="E175" s="37">
        <f>データ!K144</f>
        <v>2573209272</v>
      </c>
      <c r="F175" s="37">
        <f>データ!N144</f>
        <v>2569233872</v>
      </c>
      <c r="G175" s="37">
        <f>データ!P144</f>
        <v>2569233872</v>
      </c>
    </row>
    <row r="176" spans="1:7" x14ac:dyDescent="0.5">
      <c r="A176" s="42">
        <v>4010000</v>
      </c>
      <c r="B176" s="35" t="s">
        <v>134</v>
      </c>
      <c r="C176" s="37">
        <f>データ!I145</f>
        <v>0</v>
      </c>
      <c r="D176" s="37">
        <f>データ!J145</f>
        <v>0</v>
      </c>
      <c r="E176" s="37">
        <f>データ!K145</f>
        <v>275764223</v>
      </c>
      <c r="F176" s="37">
        <f>データ!N145</f>
        <v>275764223</v>
      </c>
      <c r="G176" s="37">
        <f>データ!P145</f>
        <v>275764223</v>
      </c>
    </row>
    <row r="177" spans="1:7" x14ac:dyDescent="0.5">
      <c r="A177" s="42">
        <v>4012000</v>
      </c>
      <c r="B177" s="35" t="s">
        <v>136</v>
      </c>
      <c r="C177" s="37">
        <f>データ!I147</f>
        <v>0</v>
      </c>
      <c r="D177" s="37">
        <f>データ!J147</f>
        <v>0</v>
      </c>
      <c r="E177" s="37">
        <f>データ!K147</f>
        <v>967551</v>
      </c>
      <c r="F177" s="37">
        <f>データ!N147</f>
        <v>967551</v>
      </c>
      <c r="G177" s="37">
        <f>データ!P147</f>
        <v>967551</v>
      </c>
    </row>
    <row r="178" spans="1:7" x14ac:dyDescent="0.5">
      <c r="A178" s="42">
        <v>4013000</v>
      </c>
      <c r="B178" s="35" t="s">
        <v>137</v>
      </c>
      <c r="C178" s="37">
        <f>SUM(C179:C182)</f>
        <v>-223191824</v>
      </c>
      <c r="D178" s="37">
        <f t="shared" ref="D178:G178" si="43">SUM(D179:D182)</f>
        <v>7137673810</v>
      </c>
      <c r="E178" s="37">
        <f t="shared" si="43"/>
        <v>786596000</v>
      </c>
      <c r="F178" s="37">
        <f t="shared" si="43"/>
        <v>6351077810</v>
      </c>
      <c r="G178" s="37">
        <f t="shared" si="43"/>
        <v>6127885986</v>
      </c>
    </row>
    <row r="179" spans="1:7" x14ac:dyDescent="0.5">
      <c r="A179" s="42">
        <v>4014000</v>
      </c>
      <c r="B179" s="35" t="s">
        <v>138</v>
      </c>
      <c r="C179" s="37">
        <f>データ!I148</f>
        <v>-223191824</v>
      </c>
      <c r="D179" s="37">
        <f>データ!J148</f>
        <v>4515284944</v>
      </c>
      <c r="E179" s="37">
        <f>データ!K148</f>
        <v>237000</v>
      </c>
      <c r="F179" s="37">
        <f>データ!N148</f>
        <v>4515047944</v>
      </c>
      <c r="G179" s="37">
        <f>データ!P148</f>
        <v>4291856120</v>
      </c>
    </row>
    <row r="180" spans="1:7" x14ac:dyDescent="0.5">
      <c r="A180" s="42">
        <v>4015000</v>
      </c>
      <c r="B180" s="35" t="s">
        <v>139</v>
      </c>
      <c r="C180" s="37">
        <f>データ!I149</f>
        <v>0</v>
      </c>
      <c r="D180" s="37">
        <f>データ!J149</f>
        <v>2246932913</v>
      </c>
      <c r="E180" s="37">
        <f>データ!K149</f>
        <v>781259000</v>
      </c>
      <c r="F180" s="37">
        <f>データ!N149</f>
        <v>1465673913</v>
      </c>
      <c r="G180" s="37">
        <f>データ!P149</f>
        <v>1465673913</v>
      </c>
    </row>
    <row r="181" spans="1:7" x14ac:dyDescent="0.5">
      <c r="A181" s="42">
        <v>4016000</v>
      </c>
      <c r="B181" s="35" t="s">
        <v>140</v>
      </c>
      <c r="C181" s="37">
        <f>データ!I150</f>
        <v>0</v>
      </c>
      <c r="D181" s="37">
        <f>データ!J150</f>
        <v>100099922</v>
      </c>
      <c r="E181" s="37">
        <f>データ!K150</f>
        <v>0</v>
      </c>
      <c r="F181" s="37">
        <f>データ!N150</f>
        <v>100099922</v>
      </c>
      <c r="G181" s="37">
        <f>データ!P150</f>
        <v>100099922</v>
      </c>
    </row>
    <row r="182" spans="1:7" x14ac:dyDescent="0.5">
      <c r="A182" s="42">
        <v>4017000</v>
      </c>
      <c r="B182" s="35" t="s">
        <v>141</v>
      </c>
      <c r="C182" s="37">
        <f>データ!I151</f>
        <v>0</v>
      </c>
      <c r="D182" s="37">
        <f>データ!J151</f>
        <v>275356031</v>
      </c>
      <c r="E182" s="37">
        <f>データ!K151</f>
        <v>5100000</v>
      </c>
      <c r="F182" s="37">
        <f>データ!N151</f>
        <v>270256031</v>
      </c>
      <c r="G182" s="37">
        <f>データ!P151</f>
        <v>270256031</v>
      </c>
    </row>
    <row r="183" spans="1:7" x14ac:dyDescent="0.5">
      <c r="A183" s="42">
        <v>4018000</v>
      </c>
      <c r="B183" s="35" t="s">
        <v>142</v>
      </c>
      <c r="C183" s="37">
        <f>SUM(C184:C185)</f>
        <v>0</v>
      </c>
      <c r="D183" s="37">
        <f t="shared" ref="D183:G183" si="44">SUM(D184:D185)</f>
        <v>284000</v>
      </c>
      <c r="E183" s="37">
        <f t="shared" si="44"/>
        <v>608305100</v>
      </c>
      <c r="F183" s="37">
        <f t="shared" si="44"/>
        <v>608021100</v>
      </c>
      <c r="G183" s="37">
        <f t="shared" si="44"/>
        <v>608021100</v>
      </c>
    </row>
    <row r="184" spans="1:7" x14ac:dyDescent="0.5">
      <c r="A184" s="42">
        <v>4019000</v>
      </c>
      <c r="B184" s="35" t="s">
        <v>143</v>
      </c>
      <c r="C184" s="37">
        <f>データ!I152</f>
        <v>0</v>
      </c>
      <c r="D184" s="37">
        <f>データ!J152</f>
        <v>284000</v>
      </c>
      <c r="E184" s="37">
        <f>データ!K152</f>
        <v>608305100</v>
      </c>
      <c r="F184" s="37">
        <f>データ!N152</f>
        <v>608021100</v>
      </c>
      <c r="G184" s="37">
        <f>データ!P152</f>
        <v>608021100</v>
      </c>
    </row>
    <row r="185" spans="1:7" x14ac:dyDescent="0.5">
      <c r="A185" s="42">
        <v>4020000</v>
      </c>
      <c r="B185" s="35" t="s">
        <v>144</v>
      </c>
      <c r="C185" s="37">
        <f>データ!I153</f>
        <v>0</v>
      </c>
      <c r="D185" s="37">
        <f>データ!J153</f>
        <v>0</v>
      </c>
      <c r="E185" s="37">
        <f>データ!K153</f>
        <v>0</v>
      </c>
      <c r="F185" s="37">
        <f>データ!N153</f>
        <v>0</v>
      </c>
      <c r="G185" s="37">
        <f>データ!P153</f>
        <v>0</v>
      </c>
    </row>
    <row r="186" spans="1:7" x14ac:dyDescent="0.5">
      <c r="A186" s="42">
        <v>4021000</v>
      </c>
      <c r="B186" s="35" t="s">
        <v>145</v>
      </c>
      <c r="C186" s="37">
        <f>データ!I154</f>
        <v>0</v>
      </c>
      <c r="D186" s="37">
        <f>データ!J154</f>
        <v>0</v>
      </c>
      <c r="E186" s="37">
        <f>データ!K154</f>
        <v>0</v>
      </c>
      <c r="F186" s="37">
        <f>データ!N154</f>
        <v>0</v>
      </c>
      <c r="G186" s="37">
        <f>データ!P154</f>
        <v>0</v>
      </c>
    </row>
    <row r="187" spans="1:7" x14ac:dyDescent="0.5">
      <c r="A187" s="42">
        <v>4022000</v>
      </c>
      <c r="B187" s="35" t="s">
        <v>158</v>
      </c>
      <c r="C187" s="37">
        <f>C194-C188</f>
        <v>0</v>
      </c>
      <c r="D187" s="135">
        <f>D194+D188</f>
        <v>848523000</v>
      </c>
      <c r="E187" s="135">
        <f>E194+E188</f>
        <v>732641462</v>
      </c>
      <c r="F187" s="37">
        <f t="shared" ref="F187:G187" si="45">F194-F188</f>
        <v>115881538</v>
      </c>
      <c r="G187" s="37">
        <f t="shared" si="45"/>
        <v>115881538</v>
      </c>
    </row>
    <row r="188" spans="1:7" x14ac:dyDescent="0.5">
      <c r="A188" s="42">
        <v>4023000</v>
      </c>
      <c r="B188" s="35" t="s">
        <v>148</v>
      </c>
      <c r="C188" s="37">
        <f>SUM(C189:C193)</f>
        <v>0</v>
      </c>
      <c r="D188" s="37">
        <f t="shared" ref="D188:G188" si="46">SUM(D189:D193)</f>
        <v>0</v>
      </c>
      <c r="E188" s="37">
        <f t="shared" si="46"/>
        <v>732641462</v>
      </c>
      <c r="F188" s="37">
        <f t="shared" si="46"/>
        <v>732641462</v>
      </c>
      <c r="G188" s="37">
        <f t="shared" si="46"/>
        <v>732641462</v>
      </c>
    </row>
    <row r="189" spans="1:7" x14ac:dyDescent="0.5">
      <c r="A189" s="42">
        <v>4024000</v>
      </c>
      <c r="B189" s="35" t="s">
        <v>253</v>
      </c>
      <c r="C189" s="37">
        <f>データ!I155</f>
        <v>0</v>
      </c>
      <c r="D189" s="37">
        <f>データ!J155</f>
        <v>0</v>
      </c>
      <c r="E189" s="37">
        <f>データ!K155</f>
        <v>463054430</v>
      </c>
      <c r="F189" s="37">
        <f>データ!N155</f>
        <v>463054430</v>
      </c>
      <c r="G189" s="37">
        <f>データ!P155</f>
        <v>463054430</v>
      </c>
    </row>
    <row r="190" spans="1:7" x14ac:dyDescent="0.5">
      <c r="A190" s="42">
        <v>4025000</v>
      </c>
      <c r="B190" s="35" t="s">
        <v>149</v>
      </c>
      <c r="C190" s="37">
        <f>データ!I156</f>
        <v>0</v>
      </c>
      <c r="D190" s="37">
        <f>データ!J156</f>
        <v>0</v>
      </c>
      <c r="E190" s="37">
        <f>データ!K156</f>
        <v>264687032</v>
      </c>
      <c r="F190" s="37">
        <f>データ!N156</f>
        <v>264687032</v>
      </c>
      <c r="G190" s="37">
        <f>データ!P156</f>
        <v>264687032</v>
      </c>
    </row>
    <row r="191" spans="1:7" x14ac:dyDescent="0.5">
      <c r="A191" s="42">
        <v>4026000</v>
      </c>
      <c r="B191" s="35" t="s">
        <v>150</v>
      </c>
      <c r="C191" s="37">
        <f>データ!I157</f>
        <v>0</v>
      </c>
      <c r="D191" s="37">
        <f>データ!J157</f>
        <v>0</v>
      </c>
      <c r="E191" s="37">
        <f>データ!K157</f>
        <v>4900000</v>
      </c>
      <c r="F191" s="37">
        <f>データ!N157</f>
        <v>4900000</v>
      </c>
      <c r="G191" s="37">
        <f>データ!P157</f>
        <v>4900000</v>
      </c>
    </row>
    <row r="192" spans="1:7" x14ac:dyDescent="0.5">
      <c r="A192" s="42">
        <v>4027000</v>
      </c>
      <c r="B192" s="35" t="s">
        <v>151</v>
      </c>
      <c r="C192" s="37">
        <f>データ!I158</f>
        <v>0</v>
      </c>
      <c r="D192" s="37">
        <f>データ!J158</f>
        <v>0</v>
      </c>
      <c r="E192" s="37">
        <f>データ!K158</f>
        <v>0</v>
      </c>
      <c r="F192" s="37">
        <f>データ!N158</f>
        <v>0</v>
      </c>
      <c r="G192" s="37">
        <f>データ!P158</f>
        <v>0</v>
      </c>
    </row>
    <row r="193" spans="1:7" x14ac:dyDescent="0.5">
      <c r="A193" s="42">
        <v>4028000</v>
      </c>
      <c r="B193" s="35" t="s">
        <v>152</v>
      </c>
      <c r="C193" s="37">
        <f>データ!I159</f>
        <v>0</v>
      </c>
      <c r="D193" s="37">
        <f>データ!J159</f>
        <v>0</v>
      </c>
      <c r="E193" s="37">
        <f>データ!K159</f>
        <v>0</v>
      </c>
      <c r="F193" s="37">
        <f>データ!N159</f>
        <v>0</v>
      </c>
      <c r="G193" s="37">
        <f>データ!P159</f>
        <v>0</v>
      </c>
    </row>
    <row r="194" spans="1:7" x14ac:dyDescent="0.5">
      <c r="A194" s="42">
        <v>4029000</v>
      </c>
      <c r="B194" s="35" t="s">
        <v>153</v>
      </c>
      <c r="C194" s="37">
        <f>SUM(C195:C199)</f>
        <v>0</v>
      </c>
      <c r="D194" s="37">
        <f t="shared" ref="D194:G194" si="47">SUM(D195:D199)</f>
        <v>848523000</v>
      </c>
      <c r="E194" s="37">
        <f t="shared" si="47"/>
        <v>0</v>
      </c>
      <c r="F194" s="37">
        <f t="shared" si="47"/>
        <v>848523000</v>
      </c>
      <c r="G194" s="37">
        <f t="shared" si="47"/>
        <v>848523000</v>
      </c>
    </row>
    <row r="195" spans="1:7" x14ac:dyDescent="0.5">
      <c r="A195" s="42">
        <v>4030000</v>
      </c>
      <c r="B195" s="35" t="s">
        <v>254</v>
      </c>
      <c r="C195" s="37">
        <f>データ!I160</f>
        <v>0</v>
      </c>
      <c r="D195" s="37">
        <f>データ!J160</f>
        <v>781259000</v>
      </c>
      <c r="E195" s="37">
        <f>データ!K160</f>
        <v>0</v>
      </c>
      <c r="F195" s="37">
        <f>データ!N160</f>
        <v>781259000</v>
      </c>
      <c r="G195" s="37">
        <f>データ!P160</f>
        <v>781259000</v>
      </c>
    </row>
    <row r="196" spans="1:7" x14ac:dyDescent="0.5">
      <c r="A196" s="42">
        <v>4031000</v>
      </c>
      <c r="B196" s="35" t="s">
        <v>154</v>
      </c>
      <c r="C196" s="37">
        <f>データ!I161</f>
        <v>0</v>
      </c>
      <c r="D196" s="37">
        <f>データ!J161</f>
        <v>62164000</v>
      </c>
      <c r="E196" s="37">
        <f>データ!K161</f>
        <v>0</v>
      </c>
      <c r="F196" s="37">
        <f>データ!N161</f>
        <v>62164000</v>
      </c>
      <c r="G196" s="37">
        <f>データ!P161</f>
        <v>62164000</v>
      </c>
    </row>
    <row r="197" spans="1:7" x14ac:dyDescent="0.5">
      <c r="A197" s="42">
        <v>4032000</v>
      </c>
      <c r="B197" s="35" t="s">
        <v>155</v>
      </c>
      <c r="C197" s="37">
        <f>データ!I162</f>
        <v>0</v>
      </c>
      <c r="D197" s="37">
        <f>データ!J162</f>
        <v>0</v>
      </c>
      <c r="E197" s="37">
        <f>データ!K162</f>
        <v>0</v>
      </c>
      <c r="F197" s="37">
        <f>データ!N162</f>
        <v>0</v>
      </c>
      <c r="G197" s="37">
        <f>データ!P162</f>
        <v>0</v>
      </c>
    </row>
    <row r="198" spans="1:7" x14ac:dyDescent="0.5">
      <c r="A198" s="42">
        <v>4033000</v>
      </c>
      <c r="B198" s="35" t="s">
        <v>156</v>
      </c>
      <c r="C198" s="37">
        <f>データ!I163</f>
        <v>0</v>
      </c>
      <c r="D198" s="37">
        <f>データ!J163</f>
        <v>4900000</v>
      </c>
      <c r="E198" s="37">
        <f>データ!K163</f>
        <v>0</v>
      </c>
      <c r="F198" s="37">
        <f>データ!N163</f>
        <v>4900000</v>
      </c>
      <c r="G198" s="37">
        <f>データ!P163</f>
        <v>4900000</v>
      </c>
    </row>
    <row r="199" spans="1:7" x14ac:dyDescent="0.5">
      <c r="A199" s="42">
        <v>4034000</v>
      </c>
      <c r="B199" s="35" t="s">
        <v>157</v>
      </c>
      <c r="C199" s="37">
        <f>データ!I164</f>
        <v>0</v>
      </c>
      <c r="D199" s="37">
        <f>データ!J164</f>
        <v>200000</v>
      </c>
      <c r="E199" s="37">
        <f>データ!K164</f>
        <v>0</v>
      </c>
      <c r="F199" s="37">
        <f>データ!N164</f>
        <v>200000</v>
      </c>
      <c r="G199" s="37">
        <f>データ!P164</f>
        <v>200000</v>
      </c>
    </row>
    <row r="200" spans="1:7" x14ac:dyDescent="0.5">
      <c r="A200" s="42">
        <v>4035000</v>
      </c>
      <c r="B200" s="35" t="s">
        <v>166</v>
      </c>
      <c r="C200" s="37">
        <f>C204-C201</f>
        <v>0</v>
      </c>
      <c r="D200" s="135">
        <f>D204+D201</f>
        <v>505887000</v>
      </c>
      <c r="E200" s="135">
        <f>E204+E201</f>
        <v>617483834</v>
      </c>
      <c r="F200" s="37">
        <f t="shared" ref="F200:G200" si="48">F204-F201</f>
        <v>-111596834</v>
      </c>
      <c r="G200" s="37">
        <f t="shared" si="48"/>
        <v>-111596834</v>
      </c>
    </row>
    <row r="201" spans="1:7" x14ac:dyDescent="0.5">
      <c r="A201" s="42">
        <v>4036000</v>
      </c>
      <c r="B201" s="35" t="s">
        <v>605</v>
      </c>
      <c r="C201" s="37">
        <f>SUM(C202:C203)</f>
        <v>0</v>
      </c>
      <c r="D201" s="37">
        <f t="shared" ref="D201:G201" si="49">SUM(D202:D203)</f>
        <v>0</v>
      </c>
      <c r="E201" s="37">
        <f t="shared" si="49"/>
        <v>517788834</v>
      </c>
      <c r="F201" s="37">
        <f t="shared" si="49"/>
        <v>517788834</v>
      </c>
      <c r="G201" s="37">
        <f t="shared" si="49"/>
        <v>517788834</v>
      </c>
    </row>
    <row r="202" spans="1:7" x14ac:dyDescent="0.5">
      <c r="A202" s="42">
        <v>4037000</v>
      </c>
      <c r="B202" s="35" t="s">
        <v>161</v>
      </c>
      <c r="C202" s="37">
        <f>データ!I165</f>
        <v>0</v>
      </c>
      <c r="D202" s="37">
        <f>データ!J165</f>
        <v>0</v>
      </c>
      <c r="E202" s="37">
        <f>データ!K165</f>
        <v>517788834</v>
      </c>
      <c r="F202" s="37">
        <f>データ!N165</f>
        <v>517788834</v>
      </c>
      <c r="G202" s="37">
        <f>データ!P165</f>
        <v>517788834</v>
      </c>
    </row>
    <row r="203" spans="1:7" x14ac:dyDescent="0.5">
      <c r="A203" s="42">
        <v>4038000</v>
      </c>
      <c r="B203" s="35" t="s">
        <v>162</v>
      </c>
      <c r="C203" s="37">
        <f>データ!I166</f>
        <v>0</v>
      </c>
      <c r="D203" s="37">
        <f>データ!J166</f>
        <v>0</v>
      </c>
      <c r="E203" s="37">
        <f>データ!K166</f>
        <v>0</v>
      </c>
      <c r="F203" s="37">
        <f>データ!N166</f>
        <v>0</v>
      </c>
      <c r="G203" s="37">
        <f>データ!P166</f>
        <v>0</v>
      </c>
    </row>
    <row r="204" spans="1:7" x14ac:dyDescent="0.5">
      <c r="A204" s="42">
        <v>4039000</v>
      </c>
      <c r="B204" s="35" t="s">
        <v>163</v>
      </c>
      <c r="C204" s="37">
        <f>SUM(C205:C206)</f>
        <v>0</v>
      </c>
      <c r="D204" s="37">
        <f t="shared" ref="D204:G204" si="50">SUM(D205:D206)</f>
        <v>505887000</v>
      </c>
      <c r="E204" s="37">
        <f t="shared" si="50"/>
        <v>99695000</v>
      </c>
      <c r="F204" s="37">
        <f t="shared" si="50"/>
        <v>406192000</v>
      </c>
      <c r="G204" s="37">
        <f t="shared" si="50"/>
        <v>406192000</v>
      </c>
    </row>
    <row r="205" spans="1:7" x14ac:dyDescent="0.5">
      <c r="A205" s="42">
        <v>4040000</v>
      </c>
      <c r="B205" s="35" t="s">
        <v>164</v>
      </c>
      <c r="C205" s="37">
        <f>データ!I167</f>
        <v>0</v>
      </c>
      <c r="D205" s="37">
        <f>データ!J167</f>
        <v>505887000</v>
      </c>
      <c r="E205" s="37">
        <f>データ!K167</f>
        <v>99695000</v>
      </c>
      <c r="F205" s="37">
        <f>データ!N167</f>
        <v>406192000</v>
      </c>
      <c r="G205" s="37">
        <f>データ!P167</f>
        <v>406192000</v>
      </c>
    </row>
    <row r="206" spans="1:7" x14ac:dyDescent="0.5">
      <c r="A206" s="42">
        <v>4041000</v>
      </c>
      <c r="B206" s="35" t="s">
        <v>165</v>
      </c>
      <c r="C206" s="37">
        <f>データ!I168</f>
        <v>0</v>
      </c>
      <c r="D206" s="37">
        <f>データ!J168</f>
        <v>0</v>
      </c>
      <c r="E206" s="37">
        <f>データ!K168</f>
        <v>0</v>
      </c>
      <c r="F206" s="37">
        <f>データ!N168</f>
        <v>0</v>
      </c>
      <c r="G206" s="37">
        <f>データ!P168</f>
        <v>0</v>
      </c>
    </row>
    <row r="207" spans="1:7" x14ac:dyDescent="0.5">
      <c r="A207" s="42">
        <v>4042000</v>
      </c>
      <c r="B207" s="35" t="s">
        <v>167</v>
      </c>
      <c r="C207" s="37">
        <f>C167+C187+C200</f>
        <v>-223191824</v>
      </c>
      <c r="D207" s="37">
        <f>D167+D187+D200</f>
        <v>9117980168</v>
      </c>
      <c r="E207" s="37">
        <f>E167+E187+E200</f>
        <v>9017954600</v>
      </c>
      <c r="F207" s="37">
        <f>F167+F187+F200</f>
        <v>100025568</v>
      </c>
      <c r="G207" s="37">
        <f>G167+G187+G200</f>
        <v>-123166256</v>
      </c>
    </row>
    <row r="208" spans="1:7" x14ac:dyDescent="0.5">
      <c r="A208" s="42">
        <v>4043000</v>
      </c>
      <c r="B208" s="35" t="s">
        <v>168</v>
      </c>
      <c r="C208" s="37">
        <f>データ!I169</f>
        <v>532910111</v>
      </c>
      <c r="D208" s="37">
        <f>データ!J169</f>
        <v>0</v>
      </c>
      <c r="E208" s="37">
        <f>データ!K169</f>
        <v>0</v>
      </c>
      <c r="F208" s="37">
        <f>データ!N169</f>
        <v>0</v>
      </c>
      <c r="G208" s="37">
        <f>データ!P169</f>
        <v>532910111</v>
      </c>
    </row>
    <row r="209" spans="1:7" x14ac:dyDescent="0.5">
      <c r="A209" s="42">
        <v>4043500</v>
      </c>
      <c r="B209" s="35" t="s">
        <v>187</v>
      </c>
      <c r="C209" s="37">
        <f>データ!I170</f>
        <v>0</v>
      </c>
      <c r="D209" s="37">
        <f>データ!J170</f>
        <v>0</v>
      </c>
      <c r="E209" s="37">
        <f>データ!K170</f>
        <v>0</v>
      </c>
      <c r="F209" s="37">
        <f>データ!N170</f>
        <v>0</v>
      </c>
      <c r="G209" s="37">
        <f>データ!P170</f>
        <v>0</v>
      </c>
    </row>
    <row r="210" spans="1:7" x14ac:dyDescent="0.5">
      <c r="A210" s="42">
        <v>4044000</v>
      </c>
      <c r="B210" s="35" t="s">
        <v>169</v>
      </c>
      <c r="C210" s="37">
        <f>C207+C208+C209</f>
        <v>309718287</v>
      </c>
      <c r="D210" s="37">
        <f>D207+D208+D209</f>
        <v>9117980168</v>
      </c>
      <c r="E210" s="37">
        <f t="shared" ref="E210:F210" si="51">E207+E208+E209</f>
        <v>9017954600</v>
      </c>
      <c r="F210" s="37">
        <f t="shared" si="51"/>
        <v>100025568</v>
      </c>
      <c r="G210" s="37">
        <f>G207+G208+G209</f>
        <v>409743855</v>
      </c>
    </row>
    <row r="211" spans="1:7" x14ac:dyDescent="0.5">
      <c r="A211" s="42">
        <v>4045000</v>
      </c>
      <c r="B211" s="35" t="s">
        <v>170</v>
      </c>
      <c r="C211" s="37">
        <f>データ!I171</f>
        <v>16579180</v>
      </c>
      <c r="D211" s="37">
        <f>データ!J171</f>
        <v>0</v>
      </c>
      <c r="E211" s="37">
        <f>データ!K171</f>
        <v>0</v>
      </c>
      <c r="F211" s="37">
        <f>データ!N171</f>
        <v>0</v>
      </c>
      <c r="G211" s="37">
        <f>データ!P171</f>
        <v>16579180</v>
      </c>
    </row>
    <row r="212" spans="1:7" x14ac:dyDescent="0.5">
      <c r="A212" s="42">
        <v>4046000</v>
      </c>
      <c r="B212" s="35" t="s">
        <v>171</v>
      </c>
      <c r="C212" s="37">
        <f>データ!I172</f>
        <v>0</v>
      </c>
      <c r="D212" s="37">
        <f>データ!J172</f>
        <v>0</v>
      </c>
      <c r="E212" s="37">
        <f>データ!K172</f>
        <v>59248</v>
      </c>
      <c r="F212" s="37">
        <f>データ!N172</f>
        <v>-59248</v>
      </c>
      <c r="G212" s="37">
        <f>データ!P172</f>
        <v>-59248</v>
      </c>
    </row>
    <row r="213" spans="1:7" x14ac:dyDescent="0.5">
      <c r="A213" s="42">
        <v>4047000</v>
      </c>
      <c r="B213" s="35" t="s">
        <v>172</v>
      </c>
      <c r="C213" s="37">
        <f>SUM(C211:C212)</f>
        <v>16579180</v>
      </c>
      <c r="D213" s="37">
        <f t="shared" ref="D213:G213" si="52">SUM(D211:D212)</f>
        <v>0</v>
      </c>
      <c r="E213" s="37">
        <f t="shared" si="52"/>
        <v>59248</v>
      </c>
      <c r="F213" s="37">
        <f t="shared" si="52"/>
        <v>-59248</v>
      </c>
      <c r="G213" s="37">
        <f t="shared" si="52"/>
        <v>16519932</v>
      </c>
    </row>
    <row r="214" spans="1:7" x14ac:dyDescent="0.5">
      <c r="A214" s="42">
        <v>4048000</v>
      </c>
      <c r="B214" s="35" t="s">
        <v>173</v>
      </c>
      <c r="C214" s="37">
        <f>C210+C213</f>
        <v>326297467</v>
      </c>
      <c r="D214" s="37">
        <f t="shared" ref="D214:G214" si="53">D210+D213</f>
        <v>9117980168</v>
      </c>
      <c r="E214" s="37">
        <f t="shared" si="53"/>
        <v>9018013848</v>
      </c>
      <c r="F214" s="37">
        <f t="shared" si="53"/>
        <v>99966320</v>
      </c>
      <c r="G214" s="37">
        <f t="shared" si="53"/>
        <v>426263787</v>
      </c>
    </row>
    <row r="215" spans="1:7" x14ac:dyDescent="0.5">
      <c r="A215" s="42">
        <v>4090000</v>
      </c>
      <c r="B215" s="35" t="s">
        <v>188</v>
      </c>
      <c r="C215" s="37">
        <f>データ!I173</f>
        <v>0</v>
      </c>
      <c r="D215" s="37">
        <f>データ!J173</f>
        <v>0</v>
      </c>
      <c r="E215" s="37">
        <f>データ!K173</f>
        <v>0</v>
      </c>
      <c r="F215" s="37">
        <f>データ!N173</f>
        <v>0</v>
      </c>
      <c r="G215" s="37">
        <f>データ!P173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9C79-BDD3-4EAB-827D-2E2B790E5D1E}">
  <sheetPr>
    <pageSetUpPr fitToPage="1"/>
  </sheetPr>
  <dimension ref="A1:E90"/>
  <sheetViews>
    <sheetView showGridLines="0" topLeftCell="B1" zoomScaleNormal="100" workbookViewId="0">
      <selection activeCell="B1" sqref="B1"/>
    </sheetView>
  </sheetViews>
  <sheetFormatPr defaultColWidth="8.6328125" defaultRowHeight="13.95" customHeight="1" x14ac:dyDescent="0.5"/>
  <cols>
    <col min="1" max="1" width="0.453125" style="2" hidden="1" customWidth="1"/>
    <col min="2" max="2" width="25.54296875" style="2" customWidth="1"/>
    <col min="3" max="3" width="20.54296875" style="6" customWidth="1"/>
    <col min="4" max="4" width="25.54296875" style="2" customWidth="1"/>
    <col min="5" max="5" width="20.54296875" style="6" customWidth="1"/>
    <col min="6" max="16384" width="8.6328125" style="2"/>
  </cols>
  <sheetData>
    <row r="1" spans="2:5" ht="16.8" x14ac:dyDescent="0.5">
      <c r="B1" s="1"/>
      <c r="C1" s="7"/>
      <c r="D1" s="1"/>
      <c r="E1" s="157" t="s">
        <v>1080</v>
      </c>
    </row>
    <row r="2" spans="2:5" ht="27.6" customHeight="1" x14ac:dyDescent="0.5">
      <c r="B2" s="182" t="s">
        <v>1079</v>
      </c>
      <c r="C2" s="183"/>
      <c r="D2" s="183"/>
      <c r="E2" s="183"/>
    </row>
    <row r="3" spans="2:5" ht="16.8" x14ac:dyDescent="0.5">
      <c r="B3" s="194" t="str">
        <f>SUBSTITUTE(SUBSTITUTE(データ!T2,"至　","("),"日","日現在）")</f>
        <v>(令和07年03月31日現在）</v>
      </c>
      <c r="C3" s="195"/>
      <c r="D3" s="195"/>
      <c r="E3" s="195"/>
    </row>
    <row r="4" spans="2:5" ht="16.8" x14ac:dyDescent="0.5">
      <c r="B4" s="151" t="str">
        <f>データ!$Q$2</f>
        <v>自治体名：関川村</v>
      </c>
      <c r="C4" s="153"/>
      <c r="D4" s="153"/>
      <c r="E4" s="153"/>
    </row>
    <row r="5" spans="2:5" ht="17.399999999999999" thickBot="1" x14ac:dyDescent="0.55000000000000004">
      <c r="B5" s="154" t="str">
        <f>データ!$R$2</f>
        <v>会計：一般会計等</v>
      </c>
      <c r="C5" s="155"/>
      <c r="D5" s="156"/>
      <c r="E5" s="157" t="str">
        <f>データ!$U$2</f>
        <v>（単位：千円）</v>
      </c>
    </row>
    <row r="6" spans="2:5" ht="17.399999999999999" thickBot="1" x14ac:dyDescent="0.55000000000000004">
      <c r="B6" s="138" t="s">
        <v>1</v>
      </c>
      <c r="C6" s="139" t="s">
        <v>2</v>
      </c>
      <c r="D6" s="144" t="s">
        <v>1</v>
      </c>
      <c r="E6" s="145" t="s">
        <v>2</v>
      </c>
    </row>
    <row r="7" spans="2:5" ht="14.1" customHeight="1" x14ac:dyDescent="0.5">
      <c r="B7" s="160" t="s">
        <v>3</v>
      </c>
      <c r="C7" s="43"/>
      <c r="D7" s="173" t="s">
        <v>4</v>
      </c>
      <c r="E7" s="45"/>
    </row>
    <row r="8" spans="2:5" ht="14.1" customHeight="1" x14ac:dyDescent="0.5">
      <c r="B8" s="160" t="s">
        <v>5</v>
      </c>
      <c r="C8" s="43">
        <f>残高試算表C!G3</f>
        <v>12755355.487</v>
      </c>
      <c r="D8" s="174" t="s">
        <v>6</v>
      </c>
      <c r="E8" s="46">
        <f>残高試算表C!G63</f>
        <v>5245825.8329999996</v>
      </c>
    </row>
    <row r="9" spans="2:5" ht="14.1" customHeight="1" x14ac:dyDescent="0.5">
      <c r="B9" s="160" t="s">
        <v>7</v>
      </c>
      <c r="C9" s="43">
        <f>残高試算表C!G4</f>
        <v>10553172.535</v>
      </c>
      <c r="D9" s="174" t="s">
        <v>8</v>
      </c>
      <c r="E9" s="46">
        <f>残高試算表C!G64</f>
        <v>4405997.8329999996</v>
      </c>
    </row>
    <row r="10" spans="2:5" ht="14.1" customHeight="1" x14ac:dyDescent="0.5">
      <c r="B10" s="160" t="s">
        <v>9</v>
      </c>
      <c r="C10" s="43">
        <f>残高試算表C!G5</f>
        <v>6424957.1789999995</v>
      </c>
      <c r="D10" s="174" t="s">
        <v>10</v>
      </c>
      <c r="E10" s="46">
        <f>残高試算表C!G65</f>
        <v>0</v>
      </c>
    </row>
    <row r="11" spans="2:5" ht="14.1" customHeight="1" x14ac:dyDescent="0.5">
      <c r="B11" s="160" t="s">
        <v>11</v>
      </c>
      <c r="C11" s="43">
        <f>残高試算表C!G6</f>
        <v>1631604.3089999999</v>
      </c>
      <c r="D11" s="174" t="s">
        <v>12</v>
      </c>
      <c r="E11" s="46">
        <f>残高試算表C!G66</f>
        <v>839828</v>
      </c>
    </row>
    <row r="12" spans="2:5" ht="14.1" customHeight="1" x14ac:dyDescent="0.5">
      <c r="B12" s="160" t="s">
        <v>13</v>
      </c>
      <c r="C12" s="43">
        <f>残高試算表C!G7</f>
        <v>0</v>
      </c>
      <c r="D12" s="174" t="s">
        <v>14</v>
      </c>
      <c r="E12" s="46">
        <f>残高試算表C!G67</f>
        <v>0</v>
      </c>
    </row>
    <row r="13" spans="2:5" ht="14.1" customHeight="1" x14ac:dyDescent="0.5">
      <c r="B13" s="160" t="s">
        <v>15</v>
      </c>
      <c r="C13" s="43">
        <f>残高試算表C!G8</f>
        <v>0</v>
      </c>
      <c r="D13" s="174" t="s">
        <v>16</v>
      </c>
      <c r="E13" s="46">
        <f>残高試算表C!G68</f>
        <v>0</v>
      </c>
    </row>
    <row r="14" spans="2:5" ht="14.1" customHeight="1" x14ac:dyDescent="0.5">
      <c r="B14" s="160" t="s">
        <v>17</v>
      </c>
      <c r="C14" s="43">
        <f>残高試算表C!G9</f>
        <v>0</v>
      </c>
      <c r="D14" s="174" t="s">
        <v>18</v>
      </c>
      <c r="E14" s="46">
        <f>残高試算表C!G69</f>
        <v>613073.84199999995</v>
      </c>
    </row>
    <row r="15" spans="2:5" ht="14.1" customHeight="1" x14ac:dyDescent="0.5">
      <c r="B15" s="160" t="s">
        <v>19</v>
      </c>
      <c r="C15" s="43">
        <f>残高試算表C!G10</f>
        <v>15020108.078</v>
      </c>
      <c r="D15" s="174" t="s">
        <v>20</v>
      </c>
      <c r="E15" s="46">
        <f>残高試算表C!G70</f>
        <v>535410.68999999994</v>
      </c>
    </row>
    <row r="16" spans="2:5" ht="14.1" customHeight="1" x14ac:dyDescent="0.5">
      <c r="B16" s="160" t="s">
        <v>21</v>
      </c>
      <c r="C16" s="43">
        <f>残高試算表C!G11</f>
        <v>-11108613.443</v>
      </c>
      <c r="D16" s="174" t="s">
        <v>22</v>
      </c>
      <c r="E16" s="46">
        <f>残高試算表C!G71</f>
        <v>0</v>
      </c>
    </row>
    <row r="17" spans="2:5" ht="14.1" customHeight="1" x14ac:dyDescent="0.5">
      <c r="B17" s="160" t="s">
        <v>23</v>
      </c>
      <c r="C17" s="43">
        <f>残高試算表C!G12</f>
        <v>2498997.9989999998</v>
      </c>
      <c r="D17" s="174" t="s">
        <v>24</v>
      </c>
      <c r="E17" s="46">
        <f>残高試算表C!G72</f>
        <v>0</v>
      </c>
    </row>
    <row r="18" spans="2:5" ht="14.1" customHeight="1" x14ac:dyDescent="0.5">
      <c r="B18" s="160" t="s">
        <v>25</v>
      </c>
      <c r="C18" s="43">
        <f>残高試算表C!G13</f>
        <v>-1664894.1240000001</v>
      </c>
      <c r="D18" s="174" t="s">
        <v>26</v>
      </c>
      <c r="E18" s="46">
        <f>残高試算表C!G73</f>
        <v>0</v>
      </c>
    </row>
    <row r="19" spans="2:5" ht="14.1" customHeight="1" x14ac:dyDescent="0.5">
      <c r="B19" s="160" t="s">
        <v>27</v>
      </c>
      <c r="C19" s="43">
        <f>残高試算表C!G14</f>
        <v>0</v>
      </c>
      <c r="D19" s="174" t="s">
        <v>28</v>
      </c>
      <c r="E19" s="46">
        <f>残高試算表C!G74</f>
        <v>0</v>
      </c>
    </row>
    <row r="20" spans="2:5" ht="14.1" customHeight="1" x14ac:dyDescent="0.5">
      <c r="B20" s="160" t="s">
        <v>29</v>
      </c>
      <c r="C20" s="43">
        <f>残高試算表C!G15</f>
        <v>0</v>
      </c>
      <c r="D20" s="174" t="s">
        <v>30</v>
      </c>
      <c r="E20" s="46">
        <f>残高試算表C!G75</f>
        <v>61143.22</v>
      </c>
    </row>
    <row r="21" spans="2:5" ht="14.1" customHeight="1" x14ac:dyDescent="0.5">
      <c r="B21" s="160" t="s">
        <v>31</v>
      </c>
      <c r="C21" s="43">
        <f>残高試算表C!G16</f>
        <v>0</v>
      </c>
      <c r="D21" s="174" t="s">
        <v>32</v>
      </c>
      <c r="E21" s="46">
        <f>残高試算表C!G76</f>
        <v>16519.932000000001</v>
      </c>
    </row>
    <row r="22" spans="2:5" ht="14.1" customHeight="1" x14ac:dyDescent="0.5">
      <c r="B22" s="160" t="s">
        <v>33</v>
      </c>
      <c r="C22" s="43">
        <f>残高試算表C!G17</f>
        <v>0</v>
      </c>
      <c r="D22" s="174" t="s">
        <v>34</v>
      </c>
      <c r="E22" s="46">
        <f>残高試算表C!G77</f>
        <v>0</v>
      </c>
    </row>
    <row r="23" spans="2:5" ht="14.1" customHeight="1" x14ac:dyDescent="0.5">
      <c r="B23" s="160" t="s">
        <v>35</v>
      </c>
      <c r="C23" s="43">
        <f>残高試算表C!G18</f>
        <v>0</v>
      </c>
      <c r="D23" s="175" t="s">
        <v>36</v>
      </c>
      <c r="E23" s="47">
        <f>残高試算表C!G62</f>
        <v>5858899.6749999998</v>
      </c>
    </row>
    <row r="24" spans="2:5" ht="14.1" customHeight="1" x14ac:dyDescent="0.5">
      <c r="B24" s="160" t="s">
        <v>37</v>
      </c>
      <c r="C24" s="43">
        <f>残高試算表C!G19</f>
        <v>0</v>
      </c>
      <c r="D24" s="174" t="s">
        <v>38</v>
      </c>
      <c r="E24" s="46"/>
    </row>
    <row r="25" spans="2:5" ht="14.1" customHeight="1" x14ac:dyDescent="0.5">
      <c r="B25" s="160" t="s">
        <v>39</v>
      </c>
      <c r="C25" s="43">
        <f>残高試算表C!G20</f>
        <v>128271.6</v>
      </c>
      <c r="D25" s="174" t="s">
        <v>40</v>
      </c>
      <c r="E25" s="46">
        <f>残高試算表C!G79</f>
        <v>13555075.046</v>
      </c>
    </row>
    <row r="26" spans="2:5" ht="14.1" customHeight="1" x14ac:dyDescent="0.5">
      <c r="B26" s="160" t="s">
        <v>41</v>
      </c>
      <c r="C26" s="43">
        <f>残高試算表C!G21</f>
        <v>-83059.56</v>
      </c>
      <c r="D26" s="174" t="s">
        <v>606</v>
      </c>
      <c r="E26" s="46">
        <f>残高試算表C!G80</f>
        <v>-5427827.2010000004</v>
      </c>
    </row>
    <row r="27" spans="2:5" ht="14.1" customHeight="1" x14ac:dyDescent="0.5">
      <c r="B27" s="160" t="s">
        <v>43</v>
      </c>
      <c r="C27" s="43">
        <f>残高試算表C!G22</f>
        <v>2542.3200000000002</v>
      </c>
      <c r="D27" s="174" t="s">
        <v>607</v>
      </c>
      <c r="E27" s="46">
        <f>残高試算表C!G81</f>
        <v>0</v>
      </c>
    </row>
    <row r="28" spans="2:5" ht="14.1" customHeight="1" x14ac:dyDescent="0.5">
      <c r="B28" s="160" t="s">
        <v>45</v>
      </c>
      <c r="C28" s="43">
        <f>残高試算表C!G23</f>
        <v>4065420.716</v>
      </c>
      <c r="D28" s="174" t="s">
        <v>44</v>
      </c>
      <c r="E28" s="46"/>
    </row>
    <row r="29" spans="2:5" ht="14.1" customHeight="1" x14ac:dyDescent="0.5">
      <c r="B29" s="160" t="s">
        <v>11</v>
      </c>
      <c r="C29" s="43">
        <f>残高試算表C!G24</f>
        <v>33524.9</v>
      </c>
      <c r="D29" s="174" t="s">
        <v>44</v>
      </c>
      <c r="E29" s="46"/>
    </row>
    <row r="30" spans="2:5" ht="14.1" customHeight="1" x14ac:dyDescent="0.5">
      <c r="B30" s="160" t="s">
        <v>19</v>
      </c>
      <c r="C30" s="43">
        <f>残高試算表C!G25</f>
        <v>998559.46</v>
      </c>
      <c r="D30" s="174" t="s">
        <v>44</v>
      </c>
      <c r="E30" s="46"/>
    </row>
    <row r="31" spans="2:5" ht="14.1" customHeight="1" x14ac:dyDescent="0.5">
      <c r="B31" s="160" t="s">
        <v>21</v>
      </c>
      <c r="C31" s="43">
        <f>残高試算表C!G26</f>
        <v>-719458.67200000002</v>
      </c>
      <c r="D31" s="174" t="s">
        <v>44</v>
      </c>
      <c r="E31" s="46"/>
    </row>
    <row r="32" spans="2:5" ht="14.1" customHeight="1" x14ac:dyDescent="0.5">
      <c r="B32" s="160" t="s">
        <v>23</v>
      </c>
      <c r="C32" s="43">
        <f>残高試算表C!G27</f>
        <v>62350806.409999996</v>
      </c>
      <c r="D32" s="174" t="s">
        <v>44</v>
      </c>
      <c r="E32" s="46"/>
    </row>
    <row r="33" spans="2:5" ht="14.1" customHeight="1" x14ac:dyDescent="0.5">
      <c r="B33" s="160" t="s">
        <v>25</v>
      </c>
      <c r="C33" s="43">
        <f>残高試算表C!G28</f>
        <v>-58609401.818000004</v>
      </c>
      <c r="D33" s="174" t="s">
        <v>44</v>
      </c>
      <c r="E33" s="46"/>
    </row>
    <row r="34" spans="2:5" ht="14.1" customHeight="1" x14ac:dyDescent="0.5">
      <c r="B34" s="160" t="s">
        <v>46</v>
      </c>
      <c r="C34" s="43">
        <f>残高試算表C!G29</f>
        <v>5346</v>
      </c>
      <c r="D34" s="174" t="s">
        <v>44</v>
      </c>
      <c r="E34" s="46"/>
    </row>
    <row r="35" spans="2:5" ht="14.1" customHeight="1" x14ac:dyDescent="0.5">
      <c r="B35" s="160" t="s">
        <v>41</v>
      </c>
      <c r="C35" s="43">
        <f>残高試算表C!G30</f>
        <v>-1785.5640000000001</v>
      </c>
      <c r="D35" s="174" t="s">
        <v>44</v>
      </c>
      <c r="E35" s="46"/>
    </row>
    <row r="36" spans="2:5" ht="14.1" customHeight="1" x14ac:dyDescent="0.5">
      <c r="B36" s="160" t="s">
        <v>43</v>
      </c>
      <c r="C36" s="43">
        <f>残高試算表C!G31</f>
        <v>7830</v>
      </c>
      <c r="D36" s="174" t="s">
        <v>44</v>
      </c>
      <c r="E36" s="46"/>
    </row>
    <row r="37" spans="2:5" ht="14.1" customHeight="1" x14ac:dyDescent="0.5">
      <c r="B37" s="160" t="s">
        <v>47</v>
      </c>
      <c r="C37" s="43">
        <f>残高試算表C!G32</f>
        <v>997114.255</v>
      </c>
      <c r="D37" s="174" t="s">
        <v>44</v>
      </c>
      <c r="E37" s="46"/>
    </row>
    <row r="38" spans="2:5" ht="14.1" customHeight="1" x14ac:dyDescent="0.5">
      <c r="B38" s="160" t="s">
        <v>48</v>
      </c>
      <c r="C38" s="43">
        <f>残高試算表C!G33</f>
        <v>-934319.61499999999</v>
      </c>
      <c r="D38" s="174" t="s">
        <v>44</v>
      </c>
      <c r="E38" s="46"/>
    </row>
    <row r="39" spans="2:5" ht="14.1" customHeight="1" x14ac:dyDescent="0.5">
      <c r="B39" s="160" t="s">
        <v>49</v>
      </c>
      <c r="C39" s="43">
        <f>残高試算表C!G34</f>
        <v>0</v>
      </c>
      <c r="D39" s="174" t="s">
        <v>44</v>
      </c>
      <c r="E39" s="46"/>
    </row>
    <row r="40" spans="2:5" ht="14.1" customHeight="1" x14ac:dyDescent="0.5">
      <c r="B40" s="160" t="s">
        <v>50</v>
      </c>
      <c r="C40" s="43">
        <f>残高試算表C!G35</f>
        <v>0</v>
      </c>
      <c r="D40" s="174" t="s">
        <v>44</v>
      </c>
      <c r="E40" s="46"/>
    </row>
    <row r="41" spans="2:5" ht="14.1" customHeight="1" x14ac:dyDescent="0.5">
      <c r="B41" s="160" t="s">
        <v>34</v>
      </c>
      <c r="C41" s="43">
        <f>残高試算表C!G36</f>
        <v>0</v>
      </c>
      <c r="D41" s="174" t="s">
        <v>44</v>
      </c>
      <c r="E41" s="46"/>
    </row>
    <row r="42" spans="2:5" ht="14.1" customHeight="1" x14ac:dyDescent="0.5">
      <c r="B42" s="160" t="s">
        <v>51</v>
      </c>
      <c r="C42" s="43">
        <f>残高試算表C!G37</f>
        <v>2202182.952</v>
      </c>
      <c r="D42" s="174" t="s">
        <v>44</v>
      </c>
      <c r="E42" s="46"/>
    </row>
    <row r="43" spans="2:5" ht="14.1" customHeight="1" x14ac:dyDescent="0.5">
      <c r="B43" s="160" t="s">
        <v>52</v>
      </c>
      <c r="C43" s="43">
        <f>残高試算表C!G38</f>
        <v>224376.24</v>
      </c>
      <c r="D43" s="174" t="s">
        <v>44</v>
      </c>
      <c r="E43" s="46"/>
    </row>
    <row r="44" spans="2:5" ht="14.1" customHeight="1" x14ac:dyDescent="0.5">
      <c r="B44" s="160" t="s">
        <v>53</v>
      </c>
      <c r="C44" s="43">
        <f>残高試算表C!G39</f>
        <v>0</v>
      </c>
      <c r="D44" s="174" t="s">
        <v>44</v>
      </c>
      <c r="E44" s="46"/>
    </row>
    <row r="45" spans="2:5" ht="14.1" customHeight="1" x14ac:dyDescent="0.5">
      <c r="B45" s="160" t="s">
        <v>54</v>
      </c>
      <c r="C45" s="43">
        <f>残高試算表C!G40</f>
        <v>224376.24</v>
      </c>
      <c r="D45" s="174" t="s">
        <v>44</v>
      </c>
      <c r="E45" s="46"/>
    </row>
    <row r="46" spans="2:5" ht="14.1" customHeight="1" x14ac:dyDescent="0.5">
      <c r="B46" s="160" t="s">
        <v>46</v>
      </c>
      <c r="C46" s="43">
        <f>残高試算表C!G41</f>
        <v>0</v>
      </c>
      <c r="D46" s="174" t="s">
        <v>44</v>
      </c>
      <c r="E46" s="46"/>
    </row>
    <row r="47" spans="2:5" ht="14.1" customHeight="1" x14ac:dyDescent="0.5">
      <c r="B47" s="160" t="s">
        <v>55</v>
      </c>
      <c r="C47" s="9">
        <f>残高試算表C!G42</f>
        <v>0</v>
      </c>
      <c r="D47" s="174"/>
      <c r="E47" s="46"/>
    </row>
    <row r="48" spans="2:5" ht="14.1" customHeight="1" x14ac:dyDescent="0.5">
      <c r="B48" s="160" t="s">
        <v>56</v>
      </c>
      <c r="C48" s="43">
        <f>残高試算表C!G43</f>
        <v>22165.733</v>
      </c>
      <c r="D48" s="174" t="s">
        <v>44</v>
      </c>
      <c r="E48" s="46"/>
    </row>
    <row r="49" spans="2:5" ht="14.1" customHeight="1" x14ac:dyDescent="0.5">
      <c r="B49" s="160" t="s">
        <v>57</v>
      </c>
      <c r="C49" s="43">
        <f>残高試算表C!G44</f>
        <v>109341.58</v>
      </c>
      <c r="D49" s="174" t="s">
        <v>44</v>
      </c>
      <c r="E49" s="46"/>
    </row>
    <row r="50" spans="2:5" ht="14.1" customHeight="1" x14ac:dyDescent="0.5">
      <c r="B50" s="160" t="s">
        <v>58</v>
      </c>
      <c r="C50" s="43">
        <f>残高試算表C!G45</f>
        <v>1847686.304</v>
      </c>
      <c r="D50" s="174" t="s">
        <v>44</v>
      </c>
      <c r="E50" s="46"/>
    </row>
    <row r="51" spans="2:5" ht="14.1" customHeight="1" x14ac:dyDescent="0.5">
      <c r="B51" s="160" t="s">
        <v>59</v>
      </c>
      <c r="C51" s="43">
        <f>残高試算表C!G46</f>
        <v>0</v>
      </c>
      <c r="D51" s="174" t="s">
        <v>44</v>
      </c>
      <c r="E51" s="46"/>
    </row>
    <row r="52" spans="2:5" ht="14.1" customHeight="1" x14ac:dyDescent="0.5">
      <c r="B52" s="160" t="s">
        <v>46</v>
      </c>
      <c r="C52" s="43">
        <f>残高試算表C!G47</f>
        <v>1847686.304</v>
      </c>
      <c r="D52" s="174" t="s">
        <v>44</v>
      </c>
      <c r="E52" s="46"/>
    </row>
    <row r="53" spans="2:5" ht="14.1" customHeight="1" x14ac:dyDescent="0.5">
      <c r="B53" s="160" t="s">
        <v>34</v>
      </c>
      <c r="C53" s="43">
        <f>残高試算表C!G48</f>
        <v>0</v>
      </c>
      <c r="D53" s="174" t="s">
        <v>44</v>
      </c>
      <c r="E53" s="46"/>
    </row>
    <row r="54" spans="2:5" ht="14.1" customHeight="1" x14ac:dyDescent="0.5">
      <c r="B54" s="160" t="s">
        <v>60</v>
      </c>
      <c r="C54" s="43">
        <f>残高試算表C!G49</f>
        <v>-1386.905</v>
      </c>
      <c r="D54" s="174" t="s">
        <v>44</v>
      </c>
      <c r="E54" s="46"/>
    </row>
    <row r="55" spans="2:5" ht="14.1" customHeight="1" x14ac:dyDescent="0.5">
      <c r="B55" s="160" t="s">
        <v>598</v>
      </c>
      <c r="C55" s="43">
        <f>残高試算表C!G50</f>
        <v>1230792.0330000001</v>
      </c>
      <c r="D55" s="174" t="s">
        <v>44</v>
      </c>
      <c r="E55" s="46"/>
    </row>
    <row r="56" spans="2:5" ht="14.1" customHeight="1" x14ac:dyDescent="0.5">
      <c r="B56" s="160" t="s">
        <v>62</v>
      </c>
      <c r="C56" s="43">
        <f>残高試算表C!G51</f>
        <v>426263.78700000001</v>
      </c>
      <c r="D56" s="174" t="s">
        <v>44</v>
      </c>
      <c r="E56" s="46"/>
    </row>
    <row r="57" spans="2:5" ht="14.1" customHeight="1" x14ac:dyDescent="0.5">
      <c r="B57" s="160" t="s">
        <v>63</v>
      </c>
      <c r="C57" s="43">
        <f>残高試算表C!G52</f>
        <v>5105.799</v>
      </c>
      <c r="D57" s="174" t="s">
        <v>44</v>
      </c>
      <c r="E57" s="46"/>
    </row>
    <row r="58" spans="2:5" ht="14.1" customHeight="1" x14ac:dyDescent="0.5">
      <c r="B58" s="160" t="s">
        <v>64</v>
      </c>
      <c r="C58" s="43">
        <f>残高試算表C!G53</f>
        <v>0</v>
      </c>
      <c r="D58" s="174" t="s">
        <v>44</v>
      </c>
      <c r="E58" s="46"/>
    </row>
    <row r="59" spans="2:5" ht="14.1" customHeight="1" x14ac:dyDescent="0.5">
      <c r="B59" s="160" t="s">
        <v>65</v>
      </c>
      <c r="C59" s="43">
        <f>残高試算表C!G54</f>
        <v>799719.55900000001</v>
      </c>
      <c r="D59" s="174" t="s">
        <v>44</v>
      </c>
      <c r="E59" s="46"/>
    </row>
    <row r="60" spans="2:5" ht="14.1" customHeight="1" x14ac:dyDescent="0.5">
      <c r="B60" s="160" t="s">
        <v>66</v>
      </c>
      <c r="C60" s="43">
        <f>残高試算表C!G55</f>
        <v>670753.85600000003</v>
      </c>
      <c r="D60" s="174" t="s">
        <v>44</v>
      </c>
      <c r="E60" s="46"/>
    </row>
    <row r="61" spans="2:5" ht="14.1" customHeight="1" x14ac:dyDescent="0.5">
      <c r="B61" s="160" t="s">
        <v>67</v>
      </c>
      <c r="C61" s="43">
        <f>残高試算表C!G56</f>
        <v>128965.70299999999</v>
      </c>
      <c r="D61" s="174" t="s">
        <v>44</v>
      </c>
      <c r="E61" s="46"/>
    </row>
    <row r="62" spans="2:5" ht="14.1" customHeight="1" x14ac:dyDescent="0.5">
      <c r="B62" s="160" t="s">
        <v>68</v>
      </c>
      <c r="C62" s="43">
        <f>残高試算表C!G57</f>
        <v>0</v>
      </c>
      <c r="D62" s="174" t="s">
        <v>44</v>
      </c>
      <c r="E62" s="46"/>
    </row>
    <row r="63" spans="2:5" ht="14.1" customHeight="1" x14ac:dyDescent="0.5">
      <c r="B63" s="160" t="s">
        <v>69</v>
      </c>
      <c r="C63" s="43">
        <f>残高試算表C!G58</f>
        <v>0</v>
      </c>
      <c r="D63" s="174" t="s">
        <v>44</v>
      </c>
      <c r="E63" s="46"/>
    </row>
    <row r="64" spans="2:5" ht="14.1" customHeight="1" x14ac:dyDescent="0.5">
      <c r="B64" s="160" t="s">
        <v>70</v>
      </c>
      <c r="C64" s="43">
        <f>残高試算表C!G59</f>
        <v>-297.11200000000002</v>
      </c>
      <c r="D64" s="174" t="s">
        <v>44</v>
      </c>
      <c r="E64" s="146"/>
    </row>
    <row r="65" spans="2:5" ht="14.1" customHeight="1" thickBot="1" x14ac:dyDescent="0.55000000000000004">
      <c r="B65" s="160" t="s">
        <v>599</v>
      </c>
      <c r="C65" s="43">
        <f>残高試算表C!G60</f>
        <v>0</v>
      </c>
      <c r="D65" s="176" t="s">
        <v>71</v>
      </c>
      <c r="E65" s="48">
        <f>残高試算表C!G78</f>
        <v>8127247.8449999997</v>
      </c>
    </row>
    <row r="66" spans="2:5" ht="14.1" customHeight="1" thickBot="1" x14ac:dyDescent="0.55000000000000004">
      <c r="B66" s="161" t="s">
        <v>72</v>
      </c>
      <c r="C66" s="44">
        <f>残高試算表C!G2</f>
        <v>13986147.52</v>
      </c>
      <c r="D66" s="177" t="s">
        <v>73</v>
      </c>
      <c r="E66" s="49">
        <f>残高試算表C!G61</f>
        <v>13986147.52</v>
      </c>
    </row>
    <row r="67" spans="2:5" ht="13.95" customHeight="1" x14ac:dyDescent="0.5">
      <c r="B67" s="178"/>
      <c r="C67" s="179"/>
      <c r="D67" s="178"/>
      <c r="E67" s="179"/>
    </row>
    <row r="68" spans="2:5" ht="13.95" customHeight="1" x14ac:dyDescent="0.5">
      <c r="B68" s="178"/>
      <c r="C68" s="179"/>
      <c r="D68" s="178"/>
      <c r="E68" s="179"/>
    </row>
    <row r="69" spans="2:5" ht="13.95" customHeight="1" x14ac:dyDescent="0.5">
      <c r="B69" s="178"/>
      <c r="C69" s="179"/>
      <c r="D69" s="178"/>
      <c r="E69" s="179"/>
    </row>
    <row r="70" spans="2:5" ht="13.95" customHeight="1" x14ac:dyDescent="0.5">
      <c r="B70" s="178"/>
      <c r="C70" s="179"/>
      <c r="D70" s="178"/>
      <c r="E70" s="179"/>
    </row>
    <row r="71" spans="2:5" ht="13.95" customHeight="1" x14ac:dyDescent="0.5">
      <c r="B71" s="178"/>
      <c r="C71" s="179"/>
      <c r="D71" s="178"/>
      <c r="E71" s="179"/>
    </row>
    <row r="72" spans="2:5" ht="13.95" customHeight="1" x14ac:dyDescent="0.5">
      <c r="B72" s="178"/>
      <c r="C72" s="179"/>
      <c r="D72" s="178"/>
      <c r="E72" s="179"/>
    </row>
    <row r="73" spans="2:5" ht="13.95" customHeight="1" x14ac:dyDescent="0.5">
      <c r="B73" s="178"/>
      <c r="C73" s="179"/>
      <c r="D73" s="178"/>
      <c r="E73" s="179"/>
    </row>
    <row r="74" spans="2:5" ht="13.95" customHeight="1" x14ac:dyDescent="0.5">
      <c r="B74" s="178"/>
      <c r="C74" s="179"/>
      <c r="D74" s="178"/>
      <c r="E74" s="179"/>
    </row>
    <row r="75" spans="2:5" ht="13.95" customHeight="1" x14ac:dyDescent="0.5">
      <c r="B75" s="178"/>
      <c r="C75" s="179"/>
      <c r="D75" s="178"/>
      <c r="E75" s="179"/>
    </row>
    <row r="76" spans="2:5" ht="13.95" customHeight="1" x14ac:dyDescent="0.5">
      <c r="B76" s="178"/>
      <c r="C76" s="179"/>
      <c r="D76" s="178"/>
      <c r="E76" s="179"/>
    </row>
    <row r="77" spans="2:5" ht="13.95" customHeight="1" x14ac:dyDescent="0.5">
      <c r="B77" s="178"/>
      <c r="C77" s="179"/>
      <c r="D77" s="178"/>
      <c r="E77" s="179"/>
    </row>
    <row r="78" spans="2:5" ht="13.95" customHeight="1" x14ac:dyDescent="0.5">
      <c r="B78" s="178"/>
      <c r="C78" s="179"/>
      <c r="D78" s="178"/>
      <c r="E78" s="179"/>
    </row>
    <row r="79" spans="2:5" ht="13.95" customHeight="1" x14ac:dyDescent="0.5">
      <c r="B79" s="178"/>
      <c r="C79" s="179"/>
      <c r="D79" s="178"/>
      <c r="E79" s="179"/>
    </row>
    <row r="80" spans="2:5" ht="13.95" customHeight="1" x14ac:dyDescent="0.5">
      <c r="B80" s="178"/>
      <c r="C80" s="179"/>
      <c r="D80" s="178"/>
      <c r="E80" s="179"/>
    </row>
    <row r="81" spans="2:5" ht="13.95" customHeight="1" x14ac:dyDescent="0.5">
      <c r="B81" s="178"/>
      <c r="C81" s="179"/>
      <c r="D81" s="178"/>
      <c r="E81" s="179"/>
    </row>
    <row r="82" spans="2:5" ht="13.95" customHeight="1" x14ac:dyDescent="0.5">
      <c r="B82" s="178"/>
      <c r="C82" s="179"/>
      <c r="D82" s="178"/>
      <c r="E82" s="179"/>
    </row>
    <row r="83" spans="2:5" ht="13.95" customHeight="1" x14ac:dyDescent="0.5">
      <c r="B83" s="178"/>
      <c r="C83" s="179"/>
      <c r="D83" s="178"/>
      <c r="E83" s="179"/>
    </row>
    <row r="84" spans="2:5" ht="13.95" customHeight="1" x14ac:dyDescent="0.5">
      <c r="B84" s="178"/>
      <c r="C84" s="179"/>
      <c r="D84" s="178"/>
      <c r="E84" s="179"/>
    </row>
    <row r="85" spans="2:5" ht="13.95" customHeight="1" x14ac:dyDescent="0.5">
      <c r="B85" s="178"/>
      <c r="C85" s="179"/>
      <c r="D85" s="178"/>
      <c r="E85" s="179"/>
    </row>
    <row r="86" spans="2:5" ht="13.95" customHeight="1" x14ac:dyDescent="0.5">
      <c r="B86" s="178"/>
      <c r="C86" s="179"/>
      <c r="D86" s="178"/>
      <c r="E86" s="179"/>
    </row>
    <row r="87" spans="2:5" ht="13.95" customHeight="1" x14ac:dyDescent="0.5">
      <c r="B87" s="178"/>
      <c r="C87" s="179"/>
      <c r="D87" s="178"/>
      <c r="E87" s="179"/>
    </row>
    <row r="88" spans="2:5" ht="13.95" customHeight="1" x14ac:dyDescent="0.5">
      <c r="B88" s="178"/>
      <c r="C88" s="179"/>
      <c r="D88" s="178"/>
      <c r="E88" s="179"/>
    </row>
    <row r="89" spans="2:5" ht="13.95" customHeight="1" x14ac:dyDescent="0.5">
      <c r="B89" s="178"/>
      <c r="C89" s="179"/>
      <c r="D89" s="178"/>
      <c r="E89" s="179"/>
    </row>
    <row r="90" spans="2:5" ht="13.95" customHeight="1" x14ac:dyDescent="0.5">
      <c r="B90" s="178"/>
      <c r="C90" s="179"/>
      <c r="D90" s="178"/>
      <c r="E90" s="179"/>
    </row>
  </sheetData>
  <mergeCells count="2">
    <mergeCell ref="B2:E2"/>
    <mergeCell ref="B3:E3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E15F-E2D3-4FAE-BDCF-3A66801E1C42}">
  <sheetPr>
    <pageSetUpPr fitToPage="1"/>
  </sheetPr>
  <dimension ref="A1:C62"/>
  <sheetViews>
    <sheetView showGridLines="0" topLeftCell="B1" zoomScaleNormal="100" workbookViewId="0">
      <selection activeCell="B1" sqref="B1"/>
    </sheetView>
  </sheetViews>
  <sheetFormatPr defaultColWidth="8.6328125" defaultRowHeight="13.2" x14ac:dyDescent="0.5"/>
  <cols>
    <col min="1" max="1" width="8.984375E-2" style="1" hidden="1" customWidth="1"/>
    <col min="2" max="2" width="45.6328125" style="1" customWidth="1"/>
    <col min="3" max="3" width="25.54296875" style="7" customWidth="1"/>
    <col min="4" max="4" width="2.54296875" style="1" customWidth="1"/>
    <col min="5" max="16384" width="8.6328125" style="1"/>
  </cols>
  <sheetData>
    <row r="1" spans="2:3" x14ac:dyDescent="0.5">
      <c r="C1" s="157" t="s">
        <v>1081</v>
      </c>
    </row>
    <row r="2" spans="2:3" ht="26.4" customHeight="1" x14ac:dyDescent="0.5">
      <c r="B2" s="182" t="s">
        <v>1078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3.8" thickBot="1" x14ac:dyDescent="0.55000000000000004">
      <c r="B6" s="154" t="str">
        <f>データ!$R$2</f>
        <v>会計：一般会計等</v>
      </c>
      <c r="C6" s="157" t="str">
        <f>データ!$U$2</f>
        <v>（単位：千円）</v>
      </c>
    </row>
    <row r="7" spans="2:3" ht="13.8" thickBot="1" x14ac:dyDescent="0.55000000000000004">
      <c r="B7" s="138" t="s">
        <v>1</v>
      </c>
      <c r="C7" s="139" t="s">
        <v>2</v>
      </c>
    </row>
    <row r="8" spans="2:3" ht="15" customHeight="1" x14ac:dyDescent="0.5">
      <c r="B8" s="162" t="s">
        <v>75</v>
      </c>
      <c r="C8" s="9">
        <f>残高試算表C!G83</f>
        <v>6245043.0470000003</v>
      </c>
    </row>
    <row r="9" spans="2:3" ht="15" customHeight="1" x14ac:dyDescent="0.5">
      <c r="B9" s="162" t="s">
        <v>76</v>
      </c>
      <c r="C9" s="9">
        <f>残高試算表C!G84</f>
        <v>3399077.4010000001</v>
      </c>
    </row>
    <row r="10" spans="2:3" ht="15" customHeight="1" x14ac:dyDescent="0.5">
      <c r="B10" s="162" t="s">
        <v>77</v>
      </c>
      <c r="C10" s="9">
        <f>残高試算表C!G85</f>
        <v>965905.33100000001</v>
      </c>
    </row>
    <row r="11" spans="2:3" ht="15" customHeight="1" x14ac:dyDescent="0.5">
      <c r="B11" s="162" t="s">
        <v>179</v>
      </c>
      <c r="C11" s="9">
        <f>残高試算表C!G86</f>
        <v>734236.10699999996</v>
      </c>
    </row>
    <row r="12" spans="2:3" ht="15" customHeight="1" x14ac:dyDescent="0.5">
      <c r="B12" s="162" t="s">
        <v>78</v>
      </c>
      <c r="C12" s="9">
        <f>残高試算表C!G87</f>
        <v>61143.22</v>
      </c>
    </row>
    <row r="13" spans="2:3" ht="15" customHeight="1" x14ac:dyDescent="0.5">
      <c r="B13" s="162" t="s">
        <v>79</v>
      </c>
      <c r="C13" s="9">
        <f>残高試算表C!G88</f>
        <v>9004</v>
      </c>
    </row>
    <row r="14" spans="2:3" ht="15" customHeight="1" x14ac:dyDescent="0.5">
      <c r="B14" s="162" t="s">
        <v>80</v>
      </c>
      <c r="C14" s="9">
        <f>残高試算表C!G89</f>
        <v>161522.00399999999</v>
      </c>
    </row>
    <row r="15" spans="2:3" ht="15" customHeight="1" x14ac:dyDescent="0.5">
      <c r="B15" s="162" t="s">
        <v>81</v>
      </c>
      <c r="C15" s="9">
        <f>残高試算表C!G90</f>
        <v>2235988.8319999999</v>
      </c>
    </row>
    <row r="16" spans="2:3" ht="15" customHeight="1" x14ac:dyDescent="0.5">
      <c r="B16" s="162" t="s">
        <v>82</v>
      </c>
      <c r="C16" s="9">
        <f>残高試算表C!G91</f>
        <v>1472718.9169999999</v>
      </c>
    </row>
    <row r="17" spans="2:3" ht="15" customHeight="1" x14ac:dyDescent="0.5">
      <c r="B17" s="162" t="s">
        <v>83</v>
      </c>
      <c r="C17" s="9">
        <f>残高試算表C!G92</f>
        <v>180407.64600000001</v>
      </c>
    </row>
    <row r="18" spans="2:3" ht="15" customHeight="1" x14ac:dyDescent="0.5">
      <c r="B18" s="162" t="s">
        <v>84</v>
      </c>
      <c r="C18" s="9">
        <f>残高試算表C!G93</f>
        <v>582862.26899999997</v>
      </c>
    </row>
    <row r="19" spans="2:3" ht="15" customHeight="1" x14ac:dyDescent="0.5">
      <c r="B19" s="162" t="s">
        <v>85</v>
      </c>
      <c r="C19" s="9">
        <f>残高試算表C!G94</f>
        <v>0</v>
      </c>
    </row>
    <row r="20" spans="2:3" ht="15" customHeight="1" x14ac:dyDescent="0.5">
      <c r="B20" s="162" t="s">
        <v>86</v>
      </c>
      <c r="C20" s="9">
        <f>残高試算表C!G95</f>
        <v>197183.23800000001</v>
      </c>
    </row>
    <row r="21" spans="2:3" ht="15" customHeight="1" x14ac:dyDescent="0.5">
      <c r="B21" s="162" t="s">
        <v>87</v>
      </c>
      <c r="C21" s="9">
        <f>残高試算表C!G96</f>
        <v>13594.227000000001</v>
      </c>
    </row>
    <row r="22" spans="2:3" ht="15" customHeight="1" x14ac:dyDescent="0.5">
      <c r="B22" s="162" t="s">
        <v>88</v>
      </c>
      <c r="C22" s="9">
        <f>残高試算表C!G97</f>
        <v>898.66800000000001</v>
      </c>
    </row>
    <row r="23" spans="2:3" ht="15" customHeight="1" x14ac:dyDescent="0.5">
      <c r="B23" s="162" t="s">
        <v>89</v>
      </c>
      <c r="C23" s="9">
        <f>残高試算表C!G98</f>
        <v>182690.34299999999</v>
      </c>
    </row>
    <row r="24" spans="2:3" ht="15" customHeight="1" x14ac:dyDescent="0.5">
      <c r="B24" s="162" t="s">
        <v>90</v>
      </c>
      <c r="C24" s="9">
        <f>残高試算表C!G99</f>
        <v>2845965.6460000002</v>
      </c>
    </row>
    <row r="25" spans="2:3" ht="15" customHeight="1" x14ac:dyDescent="0.5">
      <c r="B25" s="162" t="s">
        <v>91</v>
      </c>
      <c r="C25" s="9">
        <f>残高試算表C!G100</f>
        <v>2569233.872</v>
      </c>
    </row>
    <row r="26" spans="2:3" ht="15" customHeight="1" x14ac:dyDescent="0.5">
      <c r="B26" s="162" t="s">
        <v>92</v>
      </c>
      <c r="C26" s="9">
        <f>残高試算表C!G101</f>
        <v>275764.223</v>
      </c>
    </row>
    <row r="27" spans="2:3" ht="15" customHeight="1" x14ac:dyDescent="0.5">
      <c r="B27" s="162" t="s">
        <v>93</v>
      </c>
      <c r="C27" s="9">
        <f>残高試算表C!G102</f>
        <v>0</v>
      </c>
    </row>
    <row r="28" spans="2:3" ht="15" customHeight="1" x14ac:dyDescent="0.5">
      <c r="B28" s="162" t="s">
        <v>94</v>
      </c>
      <c r="C28" s="9">
        <f>残高試算表C!G103</f>
        <v>967.55100000000004</v>
      </c>
    </row>
    <row r="29" spans="2:3" ht="15" customHeight="1" x14ac:dyDescent="0.5">
      <c r="B29" s="162" t="s">
        <v>95</v>
      </c>
      <c r="C29" s="9">
        <f>残高試算表C!G104</f>
        <v>369785.60700000002</v>
      </c>
    </row>
    <row r="30" spans="2:3" ht="15" customHeight="1" x14ac:dyDescent="0.5">
      <c r="B30" s="162" t="s">
        <v>96</v>
      </c>
      <c r="C30" s="9">
        <f>残高試算表C!G105</f>
        <v>100080.822</v>
      </c>
    </row>
    <row r="31" spans="2:3" ht="15" customHeight="1" x14ac:dyDescent="0.5">
      <c r="B31" s="162" t="s">
        <v>97</v>
      </c>
      <c r="C31" s="9">
        <f>残高試算表C!G106</f>
        <v>269704.78499999997</v>
      </c>
    </row>
    <row r="32" spans="2:3" ht="15" customHeight="1" x14ac:dyDescent="0.5">
      <c r="B32" s="163" t="s">
        <v>98</v>
      </c>
      <c r="C32" s="11">
        <f>残高試算表C!G82</f>
        <v>5875257.4400000004</v>
      </c>
    </row>
    <row r="33" spans="2:3" ht="15" customHeight="1" x14ac:dyDescent="0.5">
      <c r="B33" s="162" t="s">
        <v>99</v>
      </c>
      <c r="C33" s="9">
        <f>残高試算表C!G108</f>
        <v>608021.10100000002</v>
      </c>
    </row>
    <row r="34" spans="2:3" ht="15" customHeight="1" x14ac:dyDescent="0.5">
      <c r="B34" s="162" t="s">
        <v>100</v>
      </c>
      <c r="C34" s="9">
        <f>残高試算表C!G109</f>
        <v>608021.1</v>
      </c>
    </row>
    <row r="35" spans="2:3" ht="15" customHeight="1" x14ac:dyDescent="0.5">
      <c r="B35" s="162" t="s">
        <v>101</v>
      </c>
      <c r="C35" s="9">
        <f>残高試算表C!G110</f>
        <v>1E-3</v>
      </c>
    </row>
    <row r="36" spans="2:3" ht="15" customHeight="1" x14ac:dyDescent="0.5">
      <c r="B36" s="162" t="s">
        <v>102</v>
      </c>
      <c r="C36" s="9">
        <f>残高試算表C!G111</f>
        <v>0</v>
      </c>
    </row>
    <row r="37" spans="2:3" ht="15" customHeight="1" x14ac:dyDescent="0.5">
      <c r="B37" s="162" t="s">
        <v>103</v>
      </c>
      <c r="C37" s="9">
        <f>残高試算表C!G112</f>
        <v>0</v>
      </c>
    </row>
    <row r="38" spans="2:3" ht="15" customHeight="1" x14ac:dyDescent="0.5">
      <c r="B38" s="162" t="s">
        <v>104</v>
      </c>
      <c r="C38" s="9">
        <f>残高試算表C!G113</f>
        <v>0</v>
      </c>
    </row>
    <row r="39" spans="2:3" ht="15" customHeight="1" x14ac:dyDescent="0.5">
      <c r="B39" s="162" t="s">
        <v>105</v>
      </c>
      <c r="C39" s="9">
        <f>残高試算表C!G114</f>
        <v>0</v>
      </c>
    </row>
    <row r="40" spans="2:3" ht="15" customHeight="1" x14ac:dyDescent="0.5">
      <c r="B40" s="162" t="s">
        <v>106</v>
      </c>
      <c r="C40" s="9">
        <f>残高試算表C!G115</f>
        <v>0</v>
      </c>
    </row>
    <row r="41" spans="2:3" ht="15" customHeight="1" thickBot="1" x14ac:dyDescent="0.55000000000000004">
      <c r="B41" s="162" t="s">
        <v>107</v>
      </c>
      <c r="C41" s="9">
        <f>残高試算表C!G116</f>
        <v>0</v>
      </c>
    </row>
    <row r="42" spans="2:3" ht="15" customHeight="1" thickBot="1" x14ac:dyDescent="0.55000000000000004">
      <c r="B42" s="165" t="s">
        <v>108</v>
      </c>
      <c r="C42" s="10">
        <f>残高試算表C!G107</f>
        <v>6483278.5410000002</v>
      </c>
    </row>
    <row r="43" spans="2:3" x14ac:dyDescent="0.5">
      <c r="B43" s="156"/>
      <c r="C43" s="155"/>
    </row>
    <row r="44" spans="2:3" x14ac:dyDescent="0.5">
      <c r="B44" s="156"/>
      <c r="C44" s="155"/>
    </row>
    <row r="45" spans="2:3" x14ac:dyDescent="0.5">
      <c r="B45" s="156"/>
      <c r="C45" s="155"/>
    </row>
    <row r="46" spans="2:3" x14ac:dyDescent="0.5">
      <c r="B46" s="156"/>
      <c r="C46" s="155"/>
    </row>
    <row r="47" spans="2:3" x14ac:dyDescent="0.5">
      <c r="B47" s="156"/>
      <c r="C47" s="155"/>
    </row>
    <row r="48" spans="2:3" x14ac:dyDescent="0.5">
      <c r="B48" s="156"/>
      <c r="C48" s="155"/>
    </row>
    <row r="49" spans="2:3" x14ac:dyDescent="0.5">
      <c r="B49" s="156"/>
      <c r="C49" s="155"/>
    </row>
    <row r="50" spans="2:3" x14ac:dyDescent="0.5">
      <c r="B50" s="156"/>
      <c r="C50" s="155"/>
    </row>
    <row r="51" spans="2:3" x14ac:dyDescent="0.5">
      <c r="B51" s="156"/>
      <c r="C51" s="155"/>
    </row>
    <row r="52" spans="2:3" x14ac:dyDescent="0.5">
      <c r="B52" s="156"/>
      <c r="C52" s="155"/>
    </row>
    <row r="53" spans="2:3" x14ac:dyDescent="0.5">
      <c r="B53" s="156"/>
      <c r="C53" s="155"/>
    </row>
    <row r="54" spans="2:3" x14ac:dyDescent="0.5">
      <c r="B54" s="156"/>
      <c r="C54" s="155"/>
    </row>
    <row r="55" spans="2:3" x14ac:dyDescent="0.5">
      <c r="B55" s="156"/>
      <c r="C55" s="155"/>
    </row>
    <row r="56" spans="2:3" x14ac:dyDescent="0.5">
      <c r="B56" s="156"/>
      <c r="C56" s="155"/>
    </row>
    <row r="57" spans="2:3" x14ac:dyDescent="0.5">
      <c r="B57" s="156"/>
      <c r="C57" s="155"/>
    </row>
    <row r="58" spans="2:3" x14ac:dyDescent="0.5">
      <c r="B58" s="156"/>
      <c r="C58" s="155"/>
    </row>
    <row r="59" spans="2:3" x14ac:dyDescent="0.5">
      <c r="B59" s="156"/>
      <c r="C59" s="155"/>
    </row>
    <row r="60" spans="2:3" x14ac:dyDescent="0.5">
      <c r="B60" s="156"/>
      <c r="C60" s="155"/>
    </row>
    <row r="61" spans="2:3" x14ac:dyDescent="0.5">
      <c r="B61" s="156"/>
      <c r="C61" s="155"/>
    </row>
    <row r="62" spans="2:3" x14ac:dyDescent="0.5">
      <c r="B62" s="156"/>
      <c r="C62" s="155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600F-FF7B-43DB-9AAC-3BE20DC2FAB0}">
  <sheetPr>
    <pageSetUpPr fitToPage="1"/>
  </sheetPr>
  <dimension ref="A1:J53"/>
  <sheetViews>
    <sheetView showGridLines="0" topLeftCell="B1" zoomScaleNormal="100" workbookViewId="0">
      <selection activeCell="B1" sqref="B1"/>
    </sheetView>
  </sheetViews>
  <sheetFormatPr defaultColWidth="8.6328125" defaultRowHeight="16.8" x14ac:dyDescent="0.5"/>
  <cols>
    <col min="1" max="1" width="0.36328125" style="2" hidden="1" customWidth="1"/>
    <col min="2" max="2" width="25.54296875" style="2" customWidth="1"/>
    <col min="3" max="6" width="18.54296875" style="6" customWidth="1"/>
    <col min="7" max="7" width="1.453125" style="2" customWidth="1"/>
    <col min="8" max="16384" width="8.6328125" style="2"/>
  </cols>
  <sheetData>
    <row r="1" spans="2:10" ht="13.35" customHeight="1" x14ac:dyDescent="0.5">
      <c r="B1" s="1"/>
      <c r="C1" s="7"/>
      <c r="D1" s="7"/>
      <c r="E1" s="137"/>
      <c r="F1" s="157" t="s">
        <v>1082</v>
      </c>
    </row>
    <row r="2" spans="2:10" ht="26.4" customHeight="1" x14ac:dyDescent="0.5">
      <c r="B2" s="189" t="s">
        <v>1077</v>
      </c>
      <c r="C2" s="189"/>
      <c r="D2" s="189"/>
      <c r="E2" s="189"/>
      <c r="F2" s="189"/>
    </row>
    <row r="3" spans="2:10" ht="17.7" customHeight="1" x14ac:dyDescent="0.5">
      <c r="B3" s="188" t="str">
        <f>データ!$S$2</f>
        <v>自　令和06年04月01日</v>
      </c>
      <c r="C3" s="188"/>
      <c r="D3" s="188"/>
      <c r="E3" s="188"/>
      <c r="F3" s="188"/>
    </row>
    <row r="4" spans="2:10" x14ac:dyDescent="0.5">
      <c r="B4" s="188" t="str">
        <f>データ!$T$2</f>
        <v>至　令和07年03月31日</v>
      </c>
      <c r="C4" s="188"/>
      <c r="D4" s="188"/>
      <c r="E4" s="188"/>
      <c r="F4" s="188"/>
      <c r="I4" s="187"/>
      <c r="J4" s="187"/>
    </row>
    <row r="5" spans="2:10" x14ac:dyDescent="0.5">
      <c r="B5" s="151" t="str">
        <f>データ!$Q$2</f>
        <v>自治体名：関川村</v>
      </c>
      <c r="C5" s="158"/>
      <c r="D5" s="158"/>
      <c r="E5" s="158"/>
      <c r="F5" s="158"/>
      <c r="I5" s="136"/>
      <c r="J5" s="136"/>
    </row>
    <row r="6" spans="2:10" ht="17.399999999999999" thickBot="1" x14ac:dyDescent="0.55000000000000004">
      <c r="B6" s="154" t="str">
        <f>データ!$R$2</f>
        <v>会計：一般会計等</v>
      </c>
      <c r="C6" s="159"/>
      <c r="D6" s="159"/>
      <c r="E6" s="157"/>
      <c r="F6" s="157" t="str">
        <f>データ!$U$2</f>
        <v>（単位：千円）</v>
      </c>
    </row>
    <row r="7" spans="2:10" ht="13.95" customHeight="1" x14ac:dyDescent="0.5">
      <c r="B7" s="190" t="s">
        <v>1</v>
      </c>
      <c r="C7" s="192" t="s">
        <v>110</v>
      </c>
      <c r="D7" s="140"/>
      <c r="E7" s="147"/>
      <c r="F7" s="148"/>
      <c r="G7" s="3"/>
    </row>
    <row r="8" spans="2:10" ht="13.95" customHeight="1" thickBot="1" x14ac:dyDescent="0.55000000000000004">
      <c r="B8" s="191"/>
      <c r="C8" s="193"/>
      <c r="D8" s="142" t="s">
        <v>111</v>
      </c>
      <c r="E8" s="149" t="s">
        <v>112</v>
      </c>
      <c r="F8" s="150" t="s">
        <v>600</v>
      </c>
      <c r="G8" s="3"/>
    </row>
    <row r="9" spans="2:10" ht="16.350000000000001" customHeight="1" x14ac:dyDescent="0.5">
      <c r="B9" s="166" t="s">
        <v>113</v>
      </c>
      <c r="C9" s="13">
        <f>残高試算表C!G117</f>
        <v>8065721.4740000004</v>
      </c>
      <c r="D9" s="13">
        <f>残高試算表C!G118</f>
        <v>13467163.441</v>
      </c>
      <c r="E9" s="13">
        <f>残高試算表C!G119</f>
        <v>-5401441.9670000002</v>
      </c>
      <c r="F9" s="14">
        <f>残高試算表C!G120</f>
        <v>0</v>
      </c>
      <c r="G9" s="3"/>
    </row>
    <row r="10" spans="2:10" ht="16.350000000000001" customHeight="1" x14ac:dyDescent="0.5">
      <c r="B10" s="167" t="s">
        <v>114</v>
      </c>
      <c r="C10" s="15">
        <f>残高試算表C!G121</f>
        <v>-6483278.5410000002</v>
      </c>
      <c r="D10" s="16"/>
      <c r="E10" s="50">
        <f>残高試算表C!G122</f>
        <v>-6483278.5410000002</v>
      </c>
      <c r="F10" s="57">
        <f>残高試算表C!G123</f>
        <v>0</v>
      </c>
      <c r="G10" s="4"/>
    </row>
    <row r="11" spans="2:10" ht="16.350000000000001" customHeight="1" x14ac:dyDescent="0.5">
      <c r="B11" s="167" t="s">
        <v>115</v>
      </c>
      <c r="C11" s="15">
        <f>残高試算表C!G124</f>
        <v>6539008.4340000004</v>
      </c>
      <c r="D11" s="18"/>
      <c r="E11" s="50">
        <f>残高試算表C!G125</f>
        <v>6539008.4340000004</v>
      </c>
      <c r="F11" s="25">
        <f>残高試算表C!G126</f>
        <v>0</v>
      </c>
      <c r="G11" s="4"/>
    </row>
    <row r="12" spans="2:10" ht="16.350000000000001" customHeight="1" x14ac:dyDescent="0.5">
      <c r="B12" s="167" t="s">
        <v>116</v>
      </c>
      <c r="C12" s="15">
        <f>残高試算表C!G127</f>
        <v>4292075.5209999997</v>
      </c>
      <c r="D12" s="18"/>
      <c r="E12" s="50">
        <f>残高試算表C!G128</f>
        <v>4292075.5209999997</v>
      </c>
      <c r="F12" s="25">
        <f>残高試算表C!G129</f>
        <v>0</v>
      </c>
      <c r="G12" s="4"/>
    </row>
    <row r="13" spans="2:10" ht="16.350000000000001" customHeight="1" x14ac:dyDescent="0.5">
      <c r="B13" s="167" t="s">
        <v>117</v>
      </c>
      <c r="C13" s="19">
        <f>残高試算表C!G130</f>
        <v>2246932.9130000002</v>
      </c>
      <c r="D13" s="18"/>
      <c r="E13" s="50">
        <f>残高試算表C!G131</f>
        <v>2246932.9130000002</v>
      </c>
      <c r="F13" s="60">
        <f>残高試算表C!G132</f>
        <v>0</v>
      </c>
      <c r="G13" s="4"/>
    </row>
    <row r="14" spans="2:10" ht="16.350000000000001" customHeight="1" x14ac:dyDescent="0.5">
      <c r="B14" s="168" t="s">
        <v>184</v>
      </c>
      <c r="C14" s="15">
        <f>残高試算表C!G133</f>
        <v>55729.892999999996</v>
      </c>
      <c r="D14" s="20"/>
      <c r="E14" s="51">
        <f>残高試算表C!G134</f>
        <v>55729.892999999996</v>
      </c>
      <c r="F14" s="21">
        <f>残高試算表C!G135</f>
        <v>0</v>
      </c>
      <c r="G14" s="4"/>
    </row>
    <row r="15" spans="2:10" ht="16.350000000000001" customHeight="1" x14ac:dyDescent="0.5">
      <c r="B15" s="167" t="s">
        <v>118</v>
      </c>
      <c r="C15" s="16"/>
      <c r="D15" s="22">
        <f>残高試算表C!G137</f>
        <v>80179.828999999998</v>
      </c>
      <c r="E15" s="52">
        <f>残高試算表C!G138</f>
        <v>-80179.828999999998</v>
      </c>
      <c r="F15" s="58"/>
      <c r="G15" s="4"/>
    </row>
    <row r="16" spans="2:10" ht="16.350000000000001" customHeight="1" x14ac:dyDescent="0.5">
      <c r="B16" s="167" t="s">
        <v>119</v>
      </c>
      <c r="C16" s="18"/>
      <c r="D16" s="15">
        <f>残高試算表C!G140</f>
        <v>463054.43</v>
      </c>
      <c r="E16" s="50">
        <f>残高試算表C!G141</f>
        <v>-463054.43</v>
      </c>
      <c r="F16" s="24"/>
      <c r="G16" s="4"/>
    </row>
    <row r="17" spans="2:7" ht="16.350000000000001" customHeight="1" x14ac:dyDescent="0.5">
      <c r="B17" s="167" t="s">
        <v>120</v>
      </c>
      <c r="C17" s="18"/>
      <c r="D17" s="15">
        <f>残高試算表C!G143</f>
        <v>-582862.27</v>
      </c>
      <c r="E17" s="50">
        <f>残高試算表C!G144</f>
        <v>582862.27</v>
      </c>
      <c r="F17" s="24"/>
      <c r="G17" s="4"/>
    </row>
    <row r="18" spans="2:7" ht="16.350000000000001" customHeight="1" x14ac:dyDescent="0.5">
      <c r="B18" s="167" t="s">
        <v>121</v>
      </c>
      <c r="C18" s="18"/>
      <c r="D18" s="15">
        <f>残高試算表C!G146</f>
        <v>269332.26299999998</v>
      </c>
      <c r="E18" s="50">
        <f>残高試算表C!G147</f>
        <v>-269332.26299999998</v>
      </c>
      <c r="F18" s="24"/>
      <c r="G18" s="4"/>
    </row>
    <row r="19" spans="2:7" ht="16.350000000000001" customHeight="1" x14ac:dyDescent="0.5">
      <c r="B19" s="167" t="s">
        <v>122</v>
      </c>
      <c r="C19" s="18"/>
      <c r="D19" s="15">
        <f>残高試算表C!G149</f>
        <v>-69344.593999999997</v>
      </c>
      <c r="E19" s="50">
        <f>残高試算表C!G150</f>
        <v>69344.593999999997</v>
      </c>
      <c r="F19" s="24"/>
      <c r="G19" s="4"/>
    </row>
    <row r="20" spans="2:7" ht="16.350000000000001" customHeight="1" x14ac:dyDescent="0.5">
      <c r="B20" s="167" t="s">
        <v>123</v>
      </c>
      <c r="C20" s="15">
        <f>残高試算表C!G151</f>
        <v>0</v>
      </c>
      <c r="D20" s="15">
        <f>残高試算表C!G151</f>
        <v>0</v>
      </c>
      <c r="E20" s="55"/>
      <c r="F20" s="24"/>
      <c r="G20" s="4"/>
    </row>
    <row r="21" spans="2:7" ht="16.350000000000001" customHeight="1" x14ac:dyDescent="0.5">
      <c r="B21" s="167" t="s">
        <v>180</v>
      </c>
      <c r="C21" s="15">
        <f>残高試算表C!G152</f>
        <v>0</v>
      </c>
      <c r="D21" s="15">
        <f>残高試算表C!G152</f>
        <v>0</v>
      </c>
      <c r="E21" s="55"/>
      <c r="F21" s="24"/>
      <c r="G21" s="4"/>
    </row>
    <row r="22" spans="2:7" ht="16.350000000000001" customHeight="1" x14ac:dyDescent="0.5">
      <c r="B22" s="167" t="s">
        <v>239</v>
      </c>
      <c r="C22" s="15">
        <f>残高試算表C!G153</f>
        <v>0</v>
      </c>
      <c r="D22" s="18"/>
      <c r="E22" s="18"/>
      <c r="F22" s="25">
        <f>残高試算表C!G153</f>
        <v>0</v>
      </c>
      <c r="G22" s="4"/>
    </row>
    <row r="23" spans="2:7" ht="16.350000000000001" customHeight="1" x14ac:dyDescent="0.5">
      <c r="B23" s="167" t="s">
        <v>240</v>
      </c>
      <c r="C23" s="15">
        <f>残高試算表C!G154</f>
        <v>0</v>
      </c>
      <c r="D23" s="18"/>
      <c r="E23" s="18"/>
      <c r="F23" s="25">
        <f>残高試算表C!G154</f>
        <v>0</v>
      </c>
      <c r="G23" s="4"/>
    </row>
    <row r="24" spans="2:7" ht="16.350000000000001" customHeight="1" x14ac:dyDescent="0.5">
      <c r="B24" s="167" t="s">
        <v>241</v>
      </c>
      <c r="C24" s="15">
        <f>残高試算表C!G155</f>
        <v>0</v>
      </c>
      <c r="D24" s="15">
        <f>残高試算表C!G156</f>
        <v>0</v>
      </c>
      <c r="E24" s="15">
        <f>残高試算表C!G157</f>
        <v>0</v>
      </c>
      <c r="F24" s="25">
        <f>残高試算表C!G158</f>
        <v>0</v>
      </c>
      <c r="G24" s="4"/>
    </row>
    <row r="25" spans="2:7" ht="16.350000000000001" customHeight="1" x14ac:dyDescent="0.5">
      <c r="B25" s="169" t="s">
        <v>181</v>
      </c>
      <c r="C25" s="15">
        <f>残高試算表C!G159</f>
        <v>5796.4780000000001</v>
      </c>
      <c r="D25" s="15">
        <f>残高試算表C!G160</f>
        <v>7731.7759999999998</v>
      </c>
      <c r="E25" s="53">
        <f>残高試算表C!G161</f>
        <v>-1935.298</v>
      </c>
      <c r="F25" s="59"/>
      <c r="G25" s="4"/>
    </row>
    <row r="26" spans="2:7" ht="16.350000000000001" customHeight="1" thickBot="1" x14ac:dyDescent="0.55000000000000004">
      <c r="B26" s="167" t="s">
        <v>182</v>
      </c>
      <c r="C26" s="26">
        <f>残高試算表C!G162</f>
        <v>61526.370999999999</v>
      </c>
      <c r="D26" s="26">
        <f>残高試算表C!G163</f>
        <v>87911.604999999996</v>
      </c>
      <c r="E26" s="54">
        <f>残高試算表C!G164</f>
        <v>-26385.234</v>
      </c>
      <c r="F26" s="27">
        <f>残高試算表C!G165</f>
        <v>0</v>
      </c>
      <c r="G26" s="4"/>
    </row>
    <row r="27" spans="2:7" ht="16.350000000000001" customHeight="1" thickBot="1" x14ac:dyDescent="0.55000000000000004">
      <c r="B27" s="170" t="s">
        <v>183</v>
      </c>
      <c r="C27" s="28">
        <f>残高試算表C!G166</f>
        <v>8127247.8449999997</v>
      </c>
      <c r="D27" s="28">
        <f>残高試算表C!G167</f>
        <v>13555075.046</v>
      </c>
      <c r="E27" s="56">
        <f>残高試算表C!G168</f>
        <v>-5427827.2010000004</v>
      </c>
      <c r="F27" s="29">
        <f>残高試算表C!G169</f>
        <v>0</v>
      </c>
      <c r="G27" s="4"/>
    </row>
    <row r="28" spans="2:7" ht="4.3499999999999996" customHeight="1" x14ac:dyDescent="0.5">
      <c r="D28" s="8"/>
      <c r="G28" s="5"/>
    </row>
    <row r="29" spans="2:7" x14ac:dyDescent="0.5">
      <c r="B29" s="180"/>
      <c r="C29" s="181"/>
      <c r="D29" s="181"/>
      <c r="E29" s="181"/>
      <c r="F29" s="181"/>
      <c r="G29" s="5"/>
    </row>
    <row r="30" spans="2:7" x14ac:dyDescent="0.5">
      <c r="B30" s="180"/>
      <c r="C30" s="181"/>
      <c r="D30" s="181"/>
      <c r="E30" s="181"/>
      <c r="F30" s="181"/>
      <c r="G30" s="5"/>
    </row>
    <row r="31" spans="2:7" x14ac:dyDescent="0.5">
      <c r="B31" s="180"/>
      <c r="C31" s="181"/>
      <c r="D31" s="181"/>
      <c r="E31" s="181"/>
      <c r="F31" s="181"/>
      <c r="G31" s="5"/>
    </row>
    <row r="32" spans="2:7" x14ac:dyDescent="0.5">
      <c r="B32" s="180"/>
      <c r="C32" s="181"/>
      <c r="D32" s="181"/>
      <c r="E32" s="181"/>
      <c r="F32" s="181"/>
      <c r="G32" s="5"/>
    </row>
    <row r="33" spans="2:7" x14ac:dyDescent="0.5">
      <c r="B33" s="180"/>
      <c r="C33" s="181"/>
      <c r="D33" s="181"/>
      <c r="E33" s="181"/>
      <c r="F33" s="181"/>
      <c r="G33" s="5"/>
    </row>
    <row r="34" spans="2:7" x14ac:dyDescent="0.5">
      <c r="B34" s="180"/>
      <c r="C34" s="181"/>
      <c r="D34" s="181"/>
      <c r="E34" s="181"/>
      <c r="F34" s="181"/>
      <c r="G34" s="5"/>
    </row>
    <row r="35" spans="2:7" x14ac:dyDescent="0.5">
      <c r="B35" s="180"/>
      <c r="C35" s="181"/>
      <c r="D35" s="181"/>
      <c r="E35" s="181"/>
      <c r="F35" s="181"/>
      <c r="G35" s="5"/>
    </row>
    <row r="36" spans="2:7" x14ac:dyDescent="0.5">
      <c r="B36" s="180"/>
      <c r="C36" s="181"/>
      <c r="D36" s="181"/>
      <c r="E36" s="181"/>
      <c r="F36" s="181"/>
      <c r="G36" s="5"/>
    </row>
    <row r="37" spans="2:7" x14ac:dyDescent="0.5">
      <c r="B37" s="180"/>
      <c r="C37" s="181"/>
      <c r="D37" s="181"/>
      <c r="E37" s="181"/>
      <c r="F37" s="181"/>
      <c r="G37" s="5"/>
    </row>
    <row r="38" spans="2:7" x14ac:dyDescent="0.5">
      <c r="B38" s="180"/>
      <c r="C38" s="181"/>
      <c r="D38" s="181"/>
      <c r="E38" s="181"/>
      <c r="F38" s="181"/>
      <c r="G38" s="5"/>
    </row>
    <row r="39" spans="2:7" x14ac:dyDescent="0.5">
      <c r="B39" s="180"/>
      <c r="C39" s="181"/>
      <c r="D39" s="181"/>
      <c r="E39" s="181"/>
      <c r="F39" s="181"/>
      <c r="G39" s="5"/>
    </row>
    <row r="40" spans="2:7" x14ac:dyDescent="0.5">
      <c r="B40" s="180"/>
      <c r="C40" s="181"/>
      <c r="D40" s="181"/>
      <c r="E40" s="181"/>
      <c r="F40" s="181"/>
      <c r="G40" s="5"/>
    </row>
    <row r="41" spans="2:7" x14ac:dyDescent="0.5">
      <c r="B41" s="180"/>
      <c r="C41" s="181"/>
      <c r="D41" s="181"/>
      <c r="E41" s="181"/>
      <c r="F41" s="181"/>
      <c r="G41" s="5"/>
    </row>
    <row r="42" spans="2:7" x14ac:dyDescent="0.5">
      <c r="B42" s="180"/>
      <c r="C42" s="181"/>
      <c r="D42" s="181"/>
      <c r="E42" s="181"/>
      <c r="F42" s="181"/>
      <c r="G42" s="5"/>
    </row>
    <row r="43" spans="2:7" x14ac:dyDescent="0.5">
      <c r="B43" s="180"/>
      <c r="C43" s="181"/>
      <c r="D43" s="181"/>
      <c r="E43" s="181"/>
      <c r="F43" s="181"/>
      <c r="G43" s="5"/>
    </row>
    <row r="44" spans="2:7" x14ac:dyDescent="0.5">
      <c r="B44" s="180"/>
      <c r="C44" s="181"/>
      <c r="D44" s="181"/>
      <c r="E44" s="181"/>
      <c r="F44" s="181"/>
      <c r="G44" s="5"/>
    </row>
    <row r="45" spans="2:7" x14ac:dyDescent="0.5">
      <c r="B45" s="180"/>
      <c r="C45" s="181"/>
      <c r="D45" s="181"/>
      <c r="E45" s="181"/>
      <c r="F45" s="181"/>
      <c r="G45" s="5"/>
    </row>
    <row r="46" spans="2:7" x14ac:dyDescent="0.5">
      <c r="B46" s="180"/>
      <c r="C46" s="181"/>
      <c r="D46" s="181"/>
      <c r="E46" s="181"/>
      <c r="F46" s="181"/>
      <c r="G46" s="5"/>
    </row>
    <row r="47" spans="2:7" x14ac:dyDescent="0.5">
      <c r="G47" s="5"/>
    </row>
    <row r="48" spans="2:7" x14ac:dyDescent="0.5">
      <c r="G48" s="5"/>
    </row>
    <row r="49" spans="7:7" x14ac:dyDescent="0.5">
      <c r="G49" s="5"/>
    </row>
    <row r="50" spans="7:7" x14ac:dyDescent="0.5">
      <c r="G50" s="5"/>
    </row>
    <row r="51" spans="7:7" x14ac:dyDescent="0.5">
      <c r="G51" s="5"/>
    </row>
    <row r="52" spans="7:7" x14ac:dyDescent="0.5">
      <c r="G52" s="5"/>
    </row>
    <row r="53" spans="7:7" x14ac:dyDescent="0.5">
      <c r="G53" s="5"/>
    </row>
  </sheetData>
  <mergeCells count="6">
    <mergeCell ref="B2:F2"/>
    <mergeCell ref="B3:F3"/>
    <mergeCell ref="B4:F4"/>
    <mergeCell ref="I4:J4"/>
    <mergeCell ref="B7:B8"/>
    <mergeCell ref="C7:C8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509E-4F97-4F5A-9FC0-6E64C8828594}">
  <sheetPr>
    <pageSetUpPr fitToPage="1"/>
  </sheetPr>
  <dimension ref="B1:C74"/>
  <sheetViews>
    <sheetView showGridLines="0" zoomScaleNormal="100" zoomScaleSheetLayoutView="100" workbookViewId="0"/>
  </sheetViews>
  <sheetFormatPr defaultColWidth="8.6328125" defaultRowHeight="16.8" x14ac:dyDescent="0.5"/>
  <cols>
    <col min="1" max="1" width="8.984375E-2" style="2" customWidth="1"/>
    <col min="2" max="2" width="40.54296875" style="2" customWidth="1"/>
    <col min="3" max="3" width="25.54296875" style="6" customWidth="1"/>
    <col min="4" max="16384" width="8.6328125" style="2"/>
  </cols>
  <sheetData>
    <row r="1" spans="2:3" x14ac:dyDescent="0.5">
      <c r="B1" s="1"/>
      <c r="C1" s="157" t="s">
        <v>1084</v>
      </c>
    </row>
    <row r="2" spans="2:3" ht="26.4" customHeight="1" x14ac:dyDescent="0.5">
      <c r="B2" s="182" t="s">
        <v>1076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7.399999999999999" thickBot="1" x14ac:dyDescent="0.55000000000000004">
      <c r="B6" s="154" t="str">
        <f>データ!$R$2</f>
        <v>会計：一般会計等</v>
      </c>
      <c r="C6" s="157" t="str">
        <f>データ!$U$2</f>
        <v>（単位：千円）</v>
      </c>
    </row>
    <row r="7" spans="2:3" ht="17.399999999999999" thickBot="1" x14ac:dyDescent="0.55000000000000004">
      <c r="B7" s="138" t="s">
        <v>1</v>
      </c>
      <c r="C7" s="139" t="s">
        <v>2</v>
      </c>
    </row>
    <row r="8" spans="2:3" ht="14.1" customHeight="1" x14ac:dyDescent="0.5">
      <c r="B8" s="162" t="s">
        <v>125</v>
      </c>
      <c r="C8" s="9"/>
    </row>
    <row r="9" spans="2:3" ht="14.1" customHeight="1" x14ac:dyDescent="0.5">
      <c r="B9" s="162" t="s">
        <v>126</v>
      </c>
      <c r="C9" s="9">
        <f>残高試算表C!G171</f>
        <v>5647315.8459999999</v>
      </c>
    </row>
    <row r="10" spans="2:3" ht="14.1" customHeight="1" x14ac:dyDescent="0.5">
      <c r="B10" s="162" t="s">
        <v>127</v>
      </c>
      <c r="C10" s="9">
        <f>残高試算表C!G172</f>
        <v>2801350.2</v>
      </c>
    </row>
    <row r="11" spans="2:3" ht="14.1" customHeight="1" x14ac:dyDescent="0.5">
      <c r="B11" s="162" t="s">
        <v>128</v>
      </c>
      <c r="C11" s="9">
        <f>残高試算表C!G173</f>
        <v>951939.06700000004</v>
      </c>
    </row>
    <row r="12" spans="2:3" ht="14.1" customHeight="1" x14ac:dyDescent="0.5">
      <c r="B12" s="162" t="s">
        <v>129</v>
      </c>
      <c r="C12" s="9">
        <f>残高試算表C!G174</f>
        <v>1653126.5630000001</v>
      </c>
    </row>
    <row r="13" spans="2:3" ht="14.1" customHeight="1" x14ac:dyDescent="0.5">
      <c r="B13" s="162" t="s">
        <v>130</v>
      </c>
      <c r="C13" s="9">
        <f>残高試算表C!G175</f>
        <v>13594.227000000001</v>
      </c>
    </row>
    <row r="14" spans="2:3" ht="14.1" customHeight="1" x14ac:dyDescent="0.5">
      <c r="B14" s="162" t="s">
        <v>131</v>
      </c>
      <c r="C14" s="9">
        <f>残高試算表C!G176</f>
        <v>182690.34299999999</v>
      </c>
    </row>
    <row r="15" spans="2:3" ht="14.1" customHeight="1" x14ac:dyDescent="0.5">
      <c r="B15" s="162" t="s">
        <v>132</v>
      </c>
      <c r="C15" s="9">
        <f>残高試算表C!G177</f>
        <v>2845965.6460000002</v>
      </c>
    </row>
    <row r="16" spans="2:3" ht="14.1" customHeight="1" x14ac:dyDescent="0.5">
      <c r="B16" s="162" t="s">
        <v>133</v>
      </c>
      <c r="C16" s="9">
        <f>残高試算表C!G178</f>
        <v>2569233.872</v>
      </c>
    </row>
    <row r="17" spans="2:3" ht="14.1" customHeight="1" x14ac:dyDescent="0.5">
      <c r="B17" s="162" t="s">
        <v>134</v>
      </c>
      <c r="C17" s="9">
        <f>残高試算表C!G179</f>
        <v>275764.223</v>
      </c>
    </row>
    <row r="18" spans="2:3" ht="14.1" customHeight="1" x14ac:dyDescent="0.5">
      <c r="B18" s="162" t="s">
        <v>135</v>
      </c>
      <c r="C18" s="9">
        <f>残高試算表C!G180</f>
        <v>0</v>
      </c>
    </row>
    <row r="19" spans="2:3" ht="14.1" customHeight="1" x14ac:dyDescent="0.5">
      <c r="B19" s="162" t="s">
        <v>136</v>
      </c>
      <c r="C19" s="9">
        <f>残高試算表C!G181</f>
        <v>967.55100000000004</v>
      </c>
    </row>
    <row r="20" spans="2:3" ht="14.1" customHeight="1" x14ac:dyDescent="0.5">
      <c r="B20" s="162" t="s">
        <v>137</v>
      </c>
      <c r="C20" s="9">
        <f>残高試算表C!G182</f>
        <v>6127885.9859999996</v>
      </c>
    </row>
    <row r="21" spans="2:3" ht="14.1" customHeight="1" x14ac:dyDescent="0.5">
      <c r="B21" s="162" t="s">
        <v>138</v>
      </c>
      <c r="C21" s="9">
        <f>残高試算表C!G183</f>
        <v>4291856.12</v>
      </c>
    </row>
    <row r="22" spans="2:3" ht="14.1" customHeight="1" x14ac:dyDescent="0.5">
      <c r="B22" s="162" t="s">
        <v>139</v>
      </c>
      <c r="C22" s="9">
        <f>残高試算表C!G184</f>
        <v>1465673.9129999999</v>
      </c>
    </row>
    <row r="23" spans="2:3" ht="14.1" customHeight="1" x14ac:dyDescent="0.5">
      <c r="B23" s="162" t="s">
        <v>140</v>
      </c>
      <c r="C23" s="9">
        <f>残高試算表C!G185</f>
        <v>100099.92200000001</v>
      </c>
    </row>
    <row r="24" spans="2:3" ht="14.1" customHeight="1" x14ac:dyDescent="0.5">
      <c r="B24" s="162" t="s">
        <v>141</v>
      </c>
      <c r="C24" s="9">
        <f>残高試算表C!G186</f>
        <v>270256.03100000002</v>
      </c>
    </row>
    <row r="25" spans="2:3" ht="14.1" customHeight="1" x14ac:dyDescent="0.5">
      <c r="B25" s="162" t="s">
        <v>142</v>
      </c>
      <c r="C25" s="9">
        <f>残高試算表C!G187</f>
        <v>608021.1</v>
      </c>
    </row>
    <row r="26" spans="2:3" ht="14.1" customHeight="1" x14ac:dyDescent="0.5">
      <c r="B26" s="162" t="s">
        <v>143</v>
      </c>
      <c r="C26" s="9">
        <f>残高試算表C!G188</f>
        <v>608021.1</v>
      </c>
    </row>
    <row r="27" spans="2:3" ht="14.1" customHeight="1" x14ac:dyDescent="0.5">
      <c r="B27" s="162" t="s">
        <v>144</v>
      </c>
      <c r="C27" s="9">
        <f>残高試算表C!G189</f>
        <v>0</v>
      </c>
    </row>
    <row r="28" spans="2:3" ht="14.1" customHeight="1" x14ac:dyDescent="0.5">
      <c r="B28" s="162" t="s">
        <v>145</v>
      </c>
      <c r="C28" s="9">
        <f>残高試算表C!G190</f>
        <v>0</v>
      </c>
    </row>
    <row r="29" spans="2:3" ht="14.1" customHeight="1" x14ac:dyDescent="0.5">
      <c r="B29" s="163" t="s">
        <v>146</v>
      </c>
      <c r="C29" s="11">
        <f>残高試算表C!G170</f>
        <v>-127450.96</v>
      </c>
    </row>
    <row r="30" spans="2:3" ht="14.1" customHeight="1" x14ac:dyDescent="0.5">
      <c r="B30" s="162" t="s">
        <v>147</v>
      </c>
      <c r="C30" s="9"/>
    </row>
    <row r="31" spans="2:3" ht="14.1" customHeight="1" x14ac:dyDescent="0.5">
      <c r="B31" s="162" t="s">
        <v>148</v>
      </c>
      <c r="C31" s="9">
        <f>残高試算表C!G192</f>
        <v>732641.46200000006</v>
      </c>
    </row>
    <row r="32" spans="2:3" ht="14.1" customHeight="1" x14ac:dyDescent="0.5">
      <c r="B32" s="162" t="s">
        <v>185</v>
      </c>
      <c r="C32" s="9">
        <f>残高試算表C!G193</f>
        <v>463054.43</v>
      </c>
    </row>
    <row r="33" spans="2:3" ht="14.1" customHeight="1" x14ac:dyDescent="0.5">
      <c r="B33" s="162" t="s">
        <v>149</v>
      </c>
      <c r="C33" s="9">
        <f>残高試算表C!G194</f>
        <v>264687.03200000001</v>
      </c>
    </row>
    <row r="34" spans="2:3" ht="14.1" customHeight="1" x14ac:dyDescent="0.5">
      <c r="B34" s="162" t="s">
        <v>150</v>
      </c>
      <c r="C34" s="9">
        <f>残高試算表C!G195</f>
        <v>4900</v>
      </c>
    </row>
    <row r="35" spans="2:3" ht="14.1" customHeight="1" x14ac:dyDescent="0.5">
      <c r="B35" s="162" t="s">
        <v>151</v>
      </c>
      <c r="C35" s="9">
        <f>残高試算表C!G196</f>
        <v>0</v>
      </c>
    </row>
    <row r="36" spans="2:3" ht="14.1" customHeight="1" x14ac:dyDescent="0.5">
      <c r="B36" s="162" t="s">
        <v>152</v>
      </c>
      <c r="C36" s="9">
        <f>残高試算表C!G197</f>
        <v>0</v>
      </c>
    </row>
    <row r="37" spans="2:3" ht="14.1" customHeight="1" x14ac:dyDescent="0.5">
      <c r="B37" s="162" t="s">
        <v>153</v>
      </c>
      <c r="C37" s="9">
        <f>残高試算表C!G198</f>
        <v>848523</v>
      </c>
    </row>
    <row r="38" spans="2:3" ht="14.1" customHeight="1" x14ac:dyDescent="0.5">
      <c r="B38" s="162" t="s">
        <v>186</v>
      </c>
      <c r="C38" s="9">
        <f>残高試算表C!G199</f>
        <v>781259</v>
      </c>
    </row>
    <row r="39" spans="2:3" ht="14.1" customHeight="1" x14ac:dyDescent="0.5">
      <c r="B39" s="162" t="s">
        <v>154</v>
      </c>
      <c r="C39" s="9">
        <f>残高試算表C!G200</f>
        <v>62164</v>
      </c>
    </row>
    <row r="40" spans="2:3" ht="14.1" customHeight="1" x14ac:dyDescent="0.5">
      <c r="B40" s="162" t="s">
        <v>155</v>
      </c>
      <c r="C40" s="9">
        <f>残高試算表C!G201</f>
        <v>0</v>
      </c>
    </row>
    <row r="41" spans="2:3" ht="14.1" customHeight="1" x14ac:dyDescent="0.5">
      <c r="B41" s="162" t="s">
        <v>156</v>
      </c>
      <c r="C41" s="9">
        <f>残高試算表C!G202</f>
        <v>4900</v>
      </c>
    </row>
    <row r="42" spans="2:3" ht="14.1" customHeight="1" x14ac:dyDescent="0.5">
      <c r="B42" s="162" t="s">
        <v>157</v>
      </c>
      <c r="C42" s="9">
        <f>残高試算表C!G203</f>
        <v>200</v>
      </c>
    </row>
    <row r="43" spans="2:3" ht="14.1" customHeight="1" x14ac:dyDescent="0.5">
      <c r="B43" s="163" t="s">
        <v>158</v>
      </c>
      <c r="C43" s="11">
        <f>残高試算表C!G191</f>
        <v>115881.538</v>
      </c>
    </row>
    <row r="44" spans="2:3" ht="14.1" customHeight="1" x14ac:dyDescent="0.5">
      <c r="B44" s="162" t="s">
        <v>159</v>
      </c>
      <c r="C44" s="9"/>
    </row>
    <row r="45" spans="2:3" ht="14.1" customHeight="1" x14ac:dyDescent="0.5">
      <c r="B45" s="162" t="s">
        <v>160</v>
      </c>
      <c r="C45" s="9">
        <f>残高試算表C!G205</f>
        <v>517788.83399999997</v>
      </c>
    </row>
    <row r="46" spans="2:3" ht="14.1" customHeight="1" x14ac:dyDescent="0.5">
      <c r="B46" s="162" t="s">
        <v>161</v>
      </c>
      <c r="C46" s="9">
        <f>残高試算表C!G206</f>
        <v>517788.83399999997</v>
      </c>
    </row>
    <row r="47" spans="2:3" ht="14.1" customHeight="1" x14ac:dyDescent="0.5">
      <c r="B47" s="162" t="s">
        <v>162</v>
      </c>
      <c r="C47" s="9">
        <f>残高試算表C!G207</f>
        <v>0</v>
      </c>
    </row>
    <row r="48" spans="2:3" ht="14.1" customHeight="1" x14ac:dyDescent="0.5">
      <c r="B48" s="162" t="s">
        <v>163</v>
      </c>
      <c r="C48" s="9">
        <f>残高試算表C!G208</f>
        <v>406192</v>
      </c>
    </row>
    <row r="49" spans="2:3" ht="14.1" customHeight="1" x14ac:dyDescent="0.5">
      <c r="B49" s="162" t="s">
        <v>164</v>
      </c>
      <c r="C49" s="9">
        <f>残高試算表C!G209</f>
        <v>406192</v>
      </c>
    </row>
    <row r="50" spans="2:3" ht="14.1" customHeight="1" x14ac:dyDescent="0.5">
      <c r="B50" s="162" t="s">
        <v>165</v>
      </c>
      <c r="C50" s="9">
        <f>残高試算表C!G210</f>
        <v>0</v>
      </c>
    </row>
    <row r="51" spans="2:3" ht="14.1" customHeight="1" x14ac:dyDescent="0.5">
      <c r="B51" s="163" t="s">
        <v>166</v>
      </c>
      <c r="C51" s="11">
        <f>残高試算表C!G204</f>
        <v>-111596.834</v>
      </c>
    </row>
    <row r="52" spans="2:3" ht="14.1" customHeight="1" x14ac:dyDescent="0.5">
      <c r="B52" s="163" t="s">
        <v>167</v>
      </c>
      <c r="C52" s="11">
        <f>残高試算表C!G211</f>
        <v>-123166.25599999999</v>
      </c>
    </row>
    <row r="53" spans="2:3" ht="14.1" customHeight="1" x14ac:dyDescent="0.5">
      <c r="B53" s="164" t="s">
        <v>608</v>
      </c>
      <c r="C53" s="12">
        <f>残高試算表C!G212</f>
        <v>532910.11100000003</v>
      </c>
    </row>
    <row r="54" spans="2:3" ht="14.1" customHeight="1" thickBot="1" x14ac:dyDescent="0.55000000000000004">
      <c r="B54" s="171" t="s">
        <v>609</v>
      </c>
      <c r="C54" s="30">
        <f>残高試算表C!G213</f>
        <v>0</v>
      </c>
    </row>
    <row r="55" spans="2:3" ht="14.1" customHeight="1" thickBot="1" x14ac:dyDescent="0.55000000000000004">
      <c r="B55" s="165" t="s">
        <v>169</v>
      </c>
      <c r="C55" s="10">
        <f>残高試算表C!G214</f>
        <v>409743.85499999998</v>
      </c>
    </row>
    <row r="56" spans="2:3" ht="14.1" customHeight="1" x14ac:dyDescent="0.5">
      <c r="B56" s="172" t="s">
        <v>170</v>
      </c>
      <c r="C56" s="31">
        <f>残高試算表C!G215</f>
        <v>16579.18</v>
      </c>
    </row>
    <row r="57" spans="2:3" ht="14.1" customHeight="1" x14ac:dyDescent="0.5">
      <c r="B57" s="163" t="s">
        <v>171</v>
      </c>
      <c r="C57" s="11">
        <f>残高試算表C!G216</f>
        <v>-59.247999999999998</v>
      </c>
    </row>
    <row r="58" spans="2:3" ht="14.1" customHeight="1" thickBot="1" x14ac:dyDescent="0.55000000000000004">
      <c r="B58" s="171" t="s">
        <v>172</v>
      </c>
      <c r="C58" s="30">
        <f>残高試算表C!G217</f>
        <v>16519.932000000001</v>
      </c>
    </row>
    <row r="59" spans="2:3" ht="14.1" customHeight="1" thickBot="1" x14ac:dyDescent="0.55000000000000004">
      <c r="B59" s="165" t="s">
        <v>173</v>
      </c>
      <c r="C59" s="10">
        <f>残高試算表C!G218</f>
        <v>426263.78700000001</v>
      </c>
    </row>
    <row r="60" spans="2:3" x14ac:dyDescent="0.5">
      <c r="B60" s="178"/>
      <c r="C60" s="179"/>
    </row>
    <row r="61" spans="2:3" x14ac:dyDescent="0.5">
      <c r="B61" s="178"/>
      <c r="C61" s="179"/>
    </row>
    <row r="62" spans="2:3" x14ac:dyDescent="0.5">
      <c r="B62" s="178"/>
      <c r="C62" s="179"/>
    </row>
    <row r="63" spans="2:3" x14ac:dyDescent="0.5">
      <c r="B63" s="178"/>
      <c r="C63" s="179"/>
    </row>
    <row r="64" spans="2:3" x14ac:dyDescent="0.5">
      <c r="B64" s="178"/>
      <c r="C64" s="179"/>
    </row>
    <row r="65" spans="2:3" x14ac:dyDescent="0.5">
      <c r="B65" s="178"/>
      <c r="C65" s="179"/>
    </row>
    <row r="66" spans="2:3" x14ac:dyDescent="0.5">
      <c r="B66" s="178"/>
      <c r="C66" s="179"/>
    </row>
    <row r="67" spans="2:3" x14ac:dyDescent="0.5">
      <c r="B67" s="178"/>
      <c r="C67" s="179"/>
    </row>
    <row r="68" spans="2:3" x14ac:dyDescent="0.5">
      <c r="B68" s="178"/>
      <c r="C68" s="179"/>
    </row>
    <row r="69" spans="2:3" x14ac:dyDescent="0.5">
      <c r="B69" s="178"/>
      <c r="C69" s="179"/>
    </row>
    <row r="70" spans="2:3" x14ac:dyDescent="0.5">
      <c r="B70" s="178"/>
      <c r="C70" s="179"/>
    </row>
    <row r="71" spans="2:3" x14ac:dyDescent="0.5">
      <c r="B71" s="178"/>
      <c r="C71" s="179"/>
    </row>
    <row r="72" spans="2:3" x14ac:dyDescent="0.5">
      <c r="B72" s="178"/>
      <c r="C72" s="179"/>
    </row>
    <row r="73" spans="2:3" x14ac:dyDescent="0.5">
      <c r="B73" s="178"/>
      <c r="C73" s="179"/>
    </row>
    <row r="74" spans="2:3" x14ac:dyDescent="0.5">
      <c r="B74" s="178"/>
      <c r="C74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9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642A9-228B-427E-89AE-390CABF3FBBA}">
  <dimension ref="A1:G219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IF(データ!$V$1=3,ROUND(集計C!C2,6)/1000000,IF(データ!$V$1=2,ROUND(集計C!C2,3)/1000,集計C!C2))</f>
        <v>14022310.967</v>
      </c>
      <c r="D2" s="37">
        <f>IF(データ!$V$1=3,ROUND(集計C!D2,6)/1000000,IF(データ!$V$1=2,ROUND(集計C!D2,3)/1000,集計C!D2))</f>
        <v>9927949.9900000002</v>
      </c>
      <c r="E2" s="37">
        <f>IF(データ!$V$1=3,ROUND(集計C!E2,6)/1000000,IF(データ!$V$1=2,ROUND(集計C!E2,3)/1000,集計C!E2))</f>
        <v>9964113.4370000008</v>
      </c>
      <c r="F2" s="37">
        <f>IF(データ!$V$1=3,ROUND(集計C!F2,6)/1000000,IF(データ!$V$1=2,ROUND(集計C!F2,3)/1000,集計C!F2))</f>
        <v>-36163.447</v>
      </c>
      <c r="G2" s="37">
        <f>IF(データ!$V$1=3,ROUND(集計C!G2,6)/1000000,IF(データ!$V$1=2,ROUND(集計C!G2,3)/1000,集計C!G2))</f>
        <v>13986147.52</v>
      </c>
    </row>
    <row r="3" spans="1:7" x14ac:dyDescent="0.5">
      <c r="A3" s="42">
        <v>1002000</v>
      </c>
      <c r="B3" s="35" t="s">
        <v>5</v>
      </c>
      <c r="C3" s="37">
        <f>IF(データ!$V$1=3,ROUND(集計C!C3,6)/1000000,IF(データ!$V$1=2,ROUND(集計C!C3,3)/1000,集計C!C3))</f>
        <v>12692151.017999999</v>
      </c>
      <c r="D3" s="37">
        <f>IF(データ!$V$1=3,ROUND(集計C!D3,6)/1000000,IF(データ!$V$1=2,ROUND(集計C!D3,3)/1000,集計C!D3))</f>
        <v>753533.46799999999</v>
      </c>
      <c r="E3" s="37">
        <f>IF(データ!$V$1=3,ROUND(集計C!E3,6)/1000000,IF(データ!$V$1=2,ROUND(集計C!E3,3)/1000,集計C!E3))</f>
        <v>690328.99899999995</v>
      </c>
      <c r="F3" s="37">
        <f>IF(データ!$V$1=3,ROUND(集計C!F3,6)/1000000,IF(データ!$V$1=2,ROUND(集計C!F3,3)/1000,集計C!F3))</f>
        <v>63204.468999999997</v>
      </c>
      <c r="G3" s="37">
        <f>IF(データ!$V$1=3,ROUND(集計C!G3,6)/1000000,IF(データ!$V$1=2,ROUND(集計C!G3,3)/1000,集計C!G3))</f>
        <v>12755355.487</v>
      </c>
    </row>
    <row r="4" spans="1:7" x14ac:dyDescent="0.5">
      <c r="A4" s="42">
        <v>1003000</v>
      </c>
      <c r="B4" s="35" t="s">
        <v>7</v>
      </c>
      <c r="C4" s="37">
        <f>IF(データ!$V$1=3,ROUND(集計C!C4,6)/1000000,IF(データ!$V$1=2,ROUND(集計C!C4,3)/1000,集計C!C4))</f>
        <v>10672980.375</v>
      </c>
      <c r="D4" s="37">
        <f>IF(データ!$V$1=3,ROUND(集計C!D4,6)/1000000,IF(データ!$V$1=2,ROUND(集計C!D4,3)/1000,集計C!D4))</f>
        <v>465105.429</v>
      </c>
      <c r="E4" s="37">
        <f>IF(データ!$V$1=3,ROUND(集計C!E4,6)/1000000,IF(データ!$V$1=2,ROUND(集計C!E4,3)/1000,集計C!E4))</f>
        <v>584913.26899999997</v>
      </c>
      <c r="F4" s="37">
        <f>IF(データ!$V$1=3,ROUND(集計C!F4,6)/1000000,IF(データ!$V$1=2,ROUND(集計C!F4,3)/1000,集計C!F4))</f>
        <v>-119807.84</v>
      </c>
      <c r="G4" s="37">
        <f>IF(データ!$V$1=3,ROUND(集計C!G4,6)/1000000,IF(データ!$V$1=2,ROUND(集計C!G4,3)/1000,集計C!G4))</f>
        <v>10553172.535</v>
      </c>
    </row>
    <row r="5" spans="1:7" x14ac:dyDescent="0.5">
      <c r="A5" s="42">
        <v>1004000</v>
      </c>
      <c r="B5" s="35" t="s">
        <v>9</v>
      </c>
      <c r="C5" s="37">
        <f>IF(データ!$V$1=3,ROUND(集計C!C5,6)/1000000,IF(データ!$V$1=2,ROUND(集計C!C5,3)/1000,集計C!C5))</f>
        <v>6504599.0219999999</v>
      </c>
      <c r="D5" s="37">
        <f>IF(データ!$V$1=3,ROUND(集計C!D5,6)/1000000,IF(データ!$V$1=2,ROUND(集計C!D5,3)/1000,集計C!D5))</f>
        <v>252119.579</v>
      </c>
      <c r="E5" s="37">
        <f>IF(データ!$V$1=3,ROUND(集計C!E5,6)/1000000,IF(データ!$V$1=2,ROUND(集計C!E5,3)/1000,集計C!E5))</f>
        <v>331761.42200000002</v>
      </c>
      <c r="F5" s="37">
        <f>IF(データ!$V$1=3,ROUND(集計C!F5,6)/1000000,IF(データ!$V$1=2,ROUND(集計C!F5,3)/1000,集計C!F5))</f>
        <v>-79641.842999999993</v>
      </c>
      <c r="G5" s="37">
        <f>IF(データ!$V$1=3,ROUND(集計C!G5,6)/1000000,IF(データ!$V$1=2,ROUND(集計C!G5,3)/1000,集計C!G5))</f>
        <v>6424957.1789999995</v>
      </c>
    </row>
    <row r="6" spans="1:7" x14ac:dyDescent="0.5">
      <c r="A6" s="42">
        <v>1005000</v>
      </c>
      <c r="B6" s="35" t="s">
        <v>11</v>
      </c>
      <c r="C6" s="37">
        <f>IF(データ!$V$1=3,ROUND(集計C!C6,6)/1000000,IF(データ!$V$1=2,ROUND(集計C!C6,3)/1000,集計C!C6))</f>
        <v>1621878.0290000001</v>
      </c>
      <c r="D6" s="37">
        <f>IF(データ!$V$1=3,ROUND(集計C!D6,6)/1000000,IF(データ!$V$1=2,ROUND(集計C!D6,3)/1000,集計C!D6))</f>
        <v>9726.2800000000007</v>
      </c>
      <c r="E6" s="37">
        <f>IF(データ!$V$1=3,ROUND(集計C!E6,6)/1000000,IF(データ!$V$1=2,ROUND(集計C!E6,3)/1000,集計C!E6))</f>
        <v>0</v>
      </c>
      <c r="F6" s="37">
        <f>IF(データ!$V$1=3,ROUND(集計C!F6,6)/1000000,IF(データ!$V$1=2,ROUND(集計C!F6,3)/1000,集計C!F6))</f>
        <v>9726.2800000000007</v>
      </c>
      <c r="G6" s="37">
        <f>IF(データ!$V$1=3,ROUND(集計C!G6,6)/1000000,IF(データ!$V$1=2,ROUND(集計C!G6,3)/1000,集計C!G6))</f>
        <v>1631604.3089999999</v>
      </c>
    </row>
    <row r="7" spans="1:7" x14ac:dyDescent="0.5">
      <c r="A7" s="42">
        <v>1005500</v>
      </c>
      <c r="B7" s="35" t="s">
        <v>13</v>
      </c>
      <c r="C7" s="37">
        <f>IF(データ!$V$1=3,ROUND(集計C!C7,6)/1000000,IF(データ!$V$1=2,ROUND(集計C!C7,3)/1000,集計C!C7))</f>
        <v>0</v>
      </c>
      <c r="D7" s="37">
        <f>IF(データ!$V$1=3,ROUND(集計C!D7,6)/1000000,IF(データ!$V$1=2,ROUND(集計C!D7,3)/1000,集計C!D7))</f>
        <v>0</v>
      </c>
      <c r="E7" s="37">
        <f>IF(データ!$V$1=3,ROUND(集計C!E7,6)/1000000,IF(データ!$V$1=2,ROUND(集計C!E7,3)/1000,集計C!E7))</f>
        <v>0</v>
      </c>
      <c r="F7" s="37">
        <f>IF(データ!$V$1=3,ROUND(集計C!F7,6)/1000000,IF(データ!$V$1=2,ROUND(集計C!F7,3)/1000,集計C!F7))</f>
        <v>0</v>
      </c>
      <c r="G7" s="37">
        <f>IF(データ!$V$1=3,ROUND(集計C!G7,6)/1000000,IF(データ!$V$1=2,ROUND(集計C!G7,3)/1000,集計C!G7))</f>
        <v>0</v>
      </c>
    </row>
    <row r="8" spans="1:7" x14ac:dyDescent="0.5">
      <c r="A8" s="42">
        <v>1006000</v>
      </c>
      <c r="B8" s="35" t="s">
        <v>15</v>
      </c>
      <c r="C8" s="37">
        <f>IF(データ!$V$1=3,ROUND(集計C!C8,6)/1000000,IF(データ!$V$1=2,ROUND(集計C!C8,3)/1000,集計C!C8))</f>
        <v>0</v>
      </c>
      <c r="D8" s="37">
        <f>IF(データ!$V$1=3,ROUND(集計C!D8,6)/1000000,IF(データ!$V$1=2,ROUND(集計C!D8,3)/1000,集計C!D8))</f>
        <v>0</v>
      </c>
      <c r="E8" s="37">
        <f>IF(データ!$V$1=3,ROUND(集計C!E8,6)/1000000,IF(データ!$V$1=2,ROUND(集計C!E8,3)/1000,集計C!E8))</f>
        <v>0</v>
      </c>
      <c r="F8" s="37">
        <f>IF(データ!$V$1=3,ROUND(集計C!F8,6)/1000000,IF(データ!$V$1=2,ROUND(集計C!F8,3)/1000,集計C!F8))</f>
        <v>0</v>
      </c>
      <c r="G8" s="37">
        <f>IF(データ!$V$1=3,ROUND(集計C!G8,6)/1000000,IF(データ!$V$1=2,ROUND(集計C!G8,3)/1000,集計C!G8))</f>
        <v>0</v>
      </c>
    </row>
    <row r="9" spans="1:7" x14ac:dyDescent="0.5">
      <c r="A9" s="42">
        <v>1006500</v>
      </c>
      <c r="B9" s="35" t="s">
        <v>17</v>
      </c>
      <c r="C9" s="37">
        <f>IF(データ!$V$1=3,ROUND(集計C!C9,6)/1000000,IF(データ!$V$1=2,ROUND(集計C!C9,3)/1000,集計C!C9))</f>
        <v>0</v>
      </c>
      <c r="D9" s="37">
        <f>IF(データ!$V$1=3,ROUND(集計C!D9,6)/1000000,IF(データ!$V$1=2,ROUND(集計C!D9,3)/1000,集計C!D9))</f>
        <v>0</v>
      </c>
      <c r="E9" s="37">
        <f>IF(データ!$V$1=3,ROUND(集計C!E9,6)/1000000,IF(データ!$V$1=2,ROUND(集計C!E9,3)/1000,集計C!E9))</f>
        <v>0</v>
      </c>
      <c r="F9" s="37">
        <f>IF(データ!$V$1=3,ROUND(集計C!F9,6)/1000000,IF(データ!$V$1=2,ROUND(集計C!F9,3)/1000,集計C!F9))</f>
        <v>0</v>
      </c>
      <c r="G9" s="37">
        <f>IF(データ!$V$1=3,ROUND(集計C!G9,6)/1000000,IF(データ!$V$1=2,ROUND(集計C!G9,3)/1000,集計C!G9))</f>
        <v>0</v>
      </c>
    </row>
    <row r="10" spans="1:7" x14ac:dyDescent="0.5">
      <c r="A10" s="42">
        <v>1007000</v>
      </c>
      <c r="B10" s="35" t="s">
        <v>19</v>
      </c>
      <c r="C10" s="37">
        <f>IF(データ!$V$1=3,ROUND(集計C!C10,6)/1000000,IF(データ!$V$1=2,ROUND(集計C!C10,3)/1000,集計C!C10))</f>
        <v>14788495.378</v>
      </c>
      <c r="D10" s="37">
        <f>IF(データ!$V$1=3,ROUND(集計C!D10,6)/1000000,IF(データ!$V$1=2,ROUND(集計C!D10,3)/1000,集計C!D10))</f>
        <v>231612.7</v>
      </c>
      <c r="E10" s="37">
        <f>IF(データ!$V$1=3,ROUND(集計C!E10,6)/1000000,IF(データ!$V$1=2,ROUND(集計C!E10,3)/1000,集計C!E10))</f>
        <v>0</v>
      </c>
      <c r="F10" s="37">
        <f>IF(データ!$V$1=3,ROUND(集計C!F10,6)/1000000,IF(データ!$V$1=2,ROUND(集計C!F10,3)/1000,集計C!F10))</f>
        <v>231612.7</v>
      </c>
      <c r="G10" s="37">
        <f>IF(データ!$V$1=3,ROUND(集計C!G10,6)/1000000,IF(データ!$V$1=2,ROUND(集計C!G10,3)/1000,集計C!G10))</f>
        <v>15020108.078</v>
      </c>
    </row>
    <row r="11" spans="1:7" x14ac:dyDescent="0.5">
      <c r="A11" s="42">
        <v>1008000</v>
      </c>
      <c r="B11" s="35" t="s">
        <v>21</v>
      </c>
      <c r="C11" s="37">
        <f>IF(データ!$V$1=3,ROUND(集計C!C11,6)/1000000,IF(データ!$V$1=2,ROUND(集計C!C11,3)/1000,集計C!C11))</f>
        <v>-10857377.995999999</v>
      </c>
      <c r="D11" s="37">
        <f>IF(データ!$V$1=3,ROUND(集計C!D11,6)/1000000,IF(データ!$V$1=2,ROUND(集計C!D11,3)/1000,集計C!D11))</f>
        <v>0</v>
      </c>
      <c r="E11" s="37">
        <f>IF(データ!$V$1=3,ROUND(集計C!E11,6)/1000000,IF(データ!$V$1=2,ROUND(集計C!E11,3)/1000,集計C!E11))</f>
        <v>251235.44699999999</v>
      </c>
      <c r="F11" s="37">
        <f>IF(データ!$V$1=3,ROUND(集計C!F11,6)/1000000,IF(データ!$V$1=2,ROUND(集計C!F11,3)/1000,集計C!F11))</f>
        <v>-251235.44699999999</v>
      </c>
      <c r="G11" s="37">
        <f>IF(データ!$V$1=3,ROUND(集計C!G11,6)/1000000,IF(データ!$V$1=2,ROUND(集計C!G11,3)/1000,集計C!G11))</f>
        <v>-11108613.443</v>
      </c>
    </row>
    <row r="12" spans="1:7" x14ac:dyDescent="0.5">
      <c r="A12" s="42">
        <v>1009000</v>
      </c>
      <c r="B12" s="35" t="s">
        <v>23</v>
      </c>
      <c r="C12" s="37">
        <f>IF(データ!$V$1=3,ROUND(集計C!C12,6)/1000000,IF(データ!$V$1=2,ROUND(集計C!C12,3)/1000,集計C!C12))</f>
        <v>2492319.3990000002</v>
      </c>
      <c r="D12" s="37">
        <f>IF(データ!$V$1=3,ROUND(集計C!D12,6)/1000000,IF(データ!$V$1=2,ROUND(集計C!D12,3)/1000,集計C!D12))</f>
        <v>8729.6</v>
      </c>
      <c r="E12" s="37">
        <f>IF(データ!$V$1=3,ROUND(集計C!E12,6)/1000000,IF(データ!$V$1=2,ROUND(集計C!E12,3)/1000,集計C!E12))</f>
        <v>2051</v>
      </c>
      <c r="F12" s="37">
        <f>IF(データ!$V$1=3,ROUND(集計C!F12,6)/1000000,IF(データ!$V$1=2,ROUND(集計C!F12,3)/1000,集計C!F12))</f>
        <v>6678.6</v>
      </c>
      <c r="G12" s="37">
        <f>IF(データ!$V$1=3,ROUND(集計C!G12,6)/1000000,IF(データ!$V$1=2,ROUND(集計C!G12,3)/1000,集計C!G12))</f>
        <v>2498997.9989999998</v>
      </c>
    </row>
    <row r="13" spans="1:7" x14ac:dyDescent="0.5">
      <c r="A13" s="42">
        <v>1010000</v>
      </c>
      <c r="B13" s="35" t="s">
        <v>25</v>
      </c>
      <c r="C13" s="37">
        <f>IF(データ!$V$1=3,ROUND(集計C!C13,6)/1000000,IF(データ!$V$1=2,ROUND(集計C!C13,3)/1000,集計C!C13))</f>
        <v>-1599942.9879999999</v>
      </c>
      <c r="D13" s="37">
        <f>IF(データ!$V$1=3,ROUND(集計C!D13,6)/1000000,IF(データ!$V$1=2,ROUND(集計C!D13,3)/1000,集計C!D13))</f>
        <v>2050.9989999999998</v>
      </c>
      <c r="E13" s="37">
        <f>IF(データ!$V$1=3,ROUND(集計C!E13,6)/1000000,IF(データ!$V$1=2,ROUND(集計C!E13,3)/1000,集計C!E13))</f>
        <v>67002.134999999995</v>
      </c>
      <c r="F13" s="37">
        <f>IF(データ!$V$1=3,ROUND(集計C!F13,6)/1000000,IF(データ!$V$1=2,ROUND(集計C!F13,3)/1000,集計C!F13))</f>
        <v>-64951.135999999999</v>
      </c>
      <c r="G13" s="37">
        <f>IF(データ!$V$1=3,ROUND(集計C!G13,6)/1000000,IF(データ!$V$1=2,ROUND(集計C!G13,3)/1000,集計C!G13))</f>
        <v>-1664894.1240000001</v>
      </c>
    </row>
    <row r="14" spans="1:7" x14ac:dyDescent="0.5">
      <c r="A14" s="42">
        <v>1011000</v>
      </c>
      <c r="B14" s="35" t="s">
        <v>27</v>
      </c>
      <c r="C14" s="37">
        <f>IF(データ!$V$1=3,ROUND(集計C!C14,6)/1000000,IF(データ!$V$1=2,ROUND(集計C!C14,3)/1000,集計C!C14))</f>
        <v>0</v>
      </c>
      <c r="D14" s="37">
        <f>IF(データ!$V$1=3,ROUND(集計C!D14,6)/1000000,IF(データ!$V$1=2,ROUND(集計C!D14,3)/1000,集計C!D14))</f>
        <v>0</v>
      </c>
      <c r="E14" s="37">
        <f>IF(データ!$V$1=3,ROUND(集計C!E14,6)/1000000,IF(データ!$V$1=2,ROUND(集計C!E14,3)/1000,集計C!E14))</f>
        <v>0</v>
      </c>
      <c r="F14" s="37">
        <f>IF(データ!$V$1=3,ROUND(集計C!F14,6)/1000000,IF(データ!$V$1=2,ROUND(集計C!F14,3)/1000,集計C!F14))</f>
        <v>0</v>
      </c>
      <c r="G14" s="37">
        <f>IF(データ!$V$1=3,ROUND(集計C!G14,6)/1000000,IF(データ!$V$1=2,ROUND(集計C!G14,3)/1000,集計C!G14))</f>
        <v>0</v>
      </c>
    </row>
    <row r="15" spans="1:7" x14ac:dyDescent="0.5">
      <c r="A15" s="42">
        <v>1012000</v>
      </c>
      <c r="B15" s="35" t="s">
        <v>29</v>
      </c>
      <c r="C15" s="37">
        <f>IF(データ!$V$1=3,ROUND(集計C!C15,6)/1000000,IF(データ!$V$1=2,ROUND(集計C!C15,3)/1000,集計C!C15))</f>
        <v>0</v>
      </c>
      <c r="D15" s="37">
        <f>IF(データ!$V$1=3,ROUND(集計C!D15,6)/1000000,IF(データ!$V$1=2,ROUND(集計C!D15,3)/1000,集計C!D15))</f>
        <v>0</v>
      </c>
      <c r="E15" s="37">
        <f>IF(データ!$V$1=3,ROUND(集計C!E15,6)/1000000,IF(データ!$V$1=2,ROUND(集計C!E15,3)/1000,集計C!E15))</f>
        <v>0</v>
      </c>
      <c r="F15" s="37">
        <f>IF(データ!$V$1=3,ROUND(集計C!F15,6)/1000000,IF(データ!$V$1=2,ROUND(集計C!F15,3)/1000,集計C!F15))</f>
        <v>0</v>
      </c>
      <c r="G15" s="37">
        <f>IF(データ!$V$1=3,ROUND(集計C!G15,6)/1000000,IF(データ!$V$1=2,ROUND(集計C!G15,3)/1000,集計C!G15))</f>
        <v>0</v>
      </c>
    </row>
    <row r="16" spans="1:7" x14ac:dyDescent="0.5">
      <c r="A16" s="42">
        <v>1013000</v>
      </c>
      <c r="B16" s="35" t="s">
        <v>31</v>
      </c>
      <c r="C16" s="37">
        <f>IF(データ!$V$1=3,ROUND(集計C!C16,6)/1000000,IF(データ!$V$1=2,ROUND(集計C!C16,3)/1000,集計C!C16))</f>
        <v>0</v>
      </c>
      <c r="D16" s="37">
        <f>IF(データ!$V$1=3,ROUND(集計C!D16,6)/1000000,IF(データ!$V$1=2,ROUND(集計C!D16,3)/1000,集計C!D16))</f>
        <v>0</v>
      </c>
      <c r="E16" s="37">
        <f>IF(データ!$V$1=3,ROUND(集計C!E16,6)/1000000,IF(データ!$V$1=2,ROUND(集計C!E16,3)/1000,集計C!E16))</f>
        <v>0</v>
      </c>
      <c r="F16" s="37">
        <f>IF(データ!$V$1=3,ROUND(集計C!F16,6)/1000000,IF(データ!$V$1=2,ROUND(集計C!F16,3)/1000,集計C!F16))</f>
        <v>0</v>
      </c>
      <c r="G16" s="37">
        <f>IF(データ!$V$1=3,ROUND(集計C!G16,6)/1000000,IF(データ!$V$1=2,ROUND(集計C!G16,3)/1000,集計C!G16))</f>
        <v>0</v>
      </c>
    </row>
    <row r="17" spans="1:7" x14ac:dyDescent="0.5">
      <c r="A17" s="42">
        <v>1014000</v>
      </c>
      <c r="B17" s="35" t="s">
        <v>33</v>
      </c>
      <c r="C17" s="37">
        <f>IF(データ!$V$1=3,ROUND(集計C!C17,6)/1000000,IF(データ!$V$1=2,ROUND(集計C!C17,3)/1000,集計C!C17))</f>
        <v>0</v>
      </c>
      <c r="D17" s="37">
        <f>IF(データ!$V$1=3,ROUND(集計C!D17,6)/1000000,IF(データ!$V$1=2,ROUND(集計C!D17,3)/1000,集計C!D17))</f>
        <v>0</v>
      </c>
      <c r="E17" s="37">
        <f>IF(データ!$V$1=3,ROUND(集計C!E17,6)/1000000,IF(データ!$V$1=2,ROUND(集計C!E17,3)/1000,集計C!E17))</f>
        <v>0</v>
      </c>
      <c r="F17" s="37">
        <f>IF(データ!$V$1=3,ROUND(集計C!F17,6)/1000000,IF(データ!$V$1=2,ROUND(集計C!F17,3)/1000,集計C!F17))</f>
        <v>0</v>
      </c>
      <c r="G17" s="37">
        <f>IF(データ!$V$1=3,ROUND(集計C!G17,6)/1000000,IF(データ!$V$1=2,ROUND(集計C!G17,3)/1000,集計C!G17))</f>
        <v>0</v>
      </c>
    </row>
    <row r="18" spans="1:7" x14ac:dyDescent="0.5">
      <c r="A18" s="42">
        <v>1015000</v>
      </c>
      <c r="B18" s="35" t="s">
        <v>35</v>
      </c>
      <c r="C18" s="37">
        <f>IF(データ!$V$1=3,ROUND(集計C!C18,6)/1000000,IF(データ!$V$1=2,ROUND(集計C!C18,3)/1000,集計C!C18))</f>
        <v>0</v>
      </c>
      <c r="D18" s="37">
        <f>IF(データ!$V$1=3,ROUND(集計C!D18,6)/1000000,IF(データ!$V$1=2,ROUND(集計C!D18,3)/1000,集計C!D18))</f>
        <v>0</v>
      </c>
      <c r="E18" s="37">
        <f>IF(データ!$V$1=3,ROUND(集計C!E18,6)/1000000,IF(データ!$V$1=2,ROUND(集計C!E18,3)/1000,集計C!E18))</f>
        <v>0</v>
      </c>
      <c r="F18" s="37">
        <f>IF(データ!$V$1=3,ROUND(集計C!F18,6)/1000000,IF(データ!$V$1=2,ROUND(集計C!F18,3)/1000,集計C!F18))</f>
        <v>0</v>
      </c>
      <c r="G18" s="37">
        <f>IF(データ!$V$1=3,ROUND(集計C!G18,6)/1000000,IF(データ!$V$1=2,ROUND(集計C!G18,3)/1000,集計C!G18))</f>
        <v>0</v>
      </c>
    </row>
    <row r="19" spans="1:7" x14ac:dyDescent="0.5">
      <c r="A19" s="42">
        <v>1016000</v>
      </c>
      <c r="B19" s="35" t="s">
        <v>37</v>
      </c>
      <c r="C19" s="37">
        <f>IF(データ!$V$1=3,ROUND(集計C!C19,6)/1000000,IF(データ!$V$1=2,ROUND(集計C!C19,3)/1000,集計C!C19))</f>
        <v>0</v>
      </c>
      <c r="D19" s="37">
        <f>IF(データ!$V$1=3,ROUND(集計C!D19,6)/1000000,IF(データ!$V$1=2,ROUND(集計C!D19,3)/1000,集計C!D19))</f>
        <v>0</v>
      </c>
      <c r="E19" s="37">
        <f>IF(データ!$V$1=3,ROUND(集計C!E19,6)/1000000,IF(データ!$V$1=2,ROUND(集計C!E19,3)/1000,集計C!E19))</f>
        <v>0</v>
      </c>
      <c r="F19" s="37">
        <f>IF(データ!$V$1=3,ROUND(集計C!F19,6)/1000000,IF(データ!$V$1=2,ROUND(集計C!F19,3)/1000,集計C!F19))</f>
        <v>0</v>
      </c>
      <c r="G19" s="37">
        <f>IF(データ!$V$1=3,ROUND(集計C!G19,6)/1000000,IF(データ!$V$1=2,ROUND(集計C!G19,3)/1000,集計C!G19))</f>
        <v>0</v>
      </c>
    </row>
    <row r="20" spans="1:7" x14ac:dyDescent="0.5">
      <c r="A20" s="42">
        <v>1017000</v>
      </c>
      <c r="B20" s="35" t="s">
        <v>39</v>
      </c>
      <c r="C20" s="37">
        <f>IF(データ!$V$1=3,ROUND(集計C!C20,6)/1000000,IF(データ!$V$1=2,ROUND(集計C!C20,3)/1000,集計C!C20))</f>
        <v>128271.6</v>
      </c>
      <c r="D20" s="37">
        <f>IF(データ!$V$1=3,ROUND(集計C!D20,6)/1000000,IF(データ!$V$1=2,ROUND(集計C!D20,3)/1000,集計C!D20))</f>
        <v>0</v>
      </c>
      <c r="E20" s="37">
        <f>IF(データ!$V$1=3,ROUND(集計C!E20,6)/1000000,IF(データ!$V$1=2,ROUND(集計C!E20,3)/1000,集計C!E20))</f>
        <v>0</v>
      </c>
      <c r="F20" s="37">
        <f>IF(データ!$V$1=3,ROUND(集計C!F20,6)/1000000,IF(データ!$V$1=2,ROUND(集計C!F20,3)/1000,集計C!F20))</f>
        <v>0</v>
      </c>
      <c r="G20" s="37">
        <f>IF(データ!$V$1=3,ROUND(集計C!G20,6)/1000000,IF(データ!$V$1=2,ROUND(集計C!G20,3)/1000,集計C!G20))</f>
        <v>128271.6</v>
      </c>
    </row>
    <row r="21" spans="1:7" x14ac:dyDescent="0.5">
      <c r="A21" s="42">
        <v>1018000</v>
      </c>
      <c r="B21" s="35" t="s">
        <v>41</v>
      </c>
      <c r="C21" s="37">
        <f>IF(データ!$V$1=3,ROUND(集計C!C21,6)/1000000,IF(データ!$V$1=2,ROUND(集計C!C21,3)/1000,集計C!C21))</f>
        <v>-71586.720000000001</v>
      </c>
      <c r="D21" s="37">
        <f>IF(データ!$V$1=3,ROUND(集計C!D21,6)/1000000,IF(データ!$V$1=2,ROUND(集計C!D21,3)/1000,集計C!D21))</f>
        <v>0</v>
      </c>
      <c r="E21" s="37">
        <f>IF(データ!$V$1=3,ROUND(集計C!E21,6)/1000000,IF(データ!$V$1=2,ROUND(集計C!E21,3)/1000,集計C!E21))</f>
        <v>11472.84</v>
      </c>
      <c r="F21" s="37">
        <f>IF(データ!$V$1=3,ROUND(集計C!F21,6)/1000000,IF(データ!$V$1=2,ROUND(集計C!F21,3)/1000,集計C!F21))</f>
        <v>-11472.84</v>
      </c>
      <c r="G21" s="37">
        <f>IF(データ!$V$1=3,ROUND(集計C!G21,6)/1000000,IF(データ!$V$1=2,ROUND(集計C!G21,3)/1000,集計C!G21))</f>
        <v>-83059.56</v>
      </c>
    </row>
    <row r="22" spans="1:7" x14ac:dyDescent="0.5">
      <c r="A22" s="42">
        <v>1019000</v>
      </c>
      <c r="B22" s="35" t="s">
        <v>43</v>
      </c>
      <c r="C22" s="37">
        <f>IF(データ!$V$1=3,ROUND(集計C!C22,6)/1000000,IF(データ!$V$1=2,ROUND(集計C!C22,3)/1000,集計C!C22))</f>
        <v>2542.3200000000002</v>
      </c>
      <c r="D22" s="37">
        <f>IF(データ!$V$1=3,ROUND(集計C!D22,6)/1000000,IF(データ!$V$1=2,ROUND(集計C!D22,3)/1000,集計C!D22))</f>
        <v>0</v>
      </c>
      <c r="E22" s="37">
        <f>IF(データ!$V$1=3,ROUND(集計C!E22,6)/1000000,IF(データ!$V$1=2,ROUND(集計C!E22,3)/1000,集計C!E22))</f>
        <v>0</v>
      </c>
      <c r="F22" s="37">
        <f>IF(データ!$V$1=3,ROUND(集計C!F22,6)/1000000,IF(データ!$V$1=2,ROUND(集計C!F22,3)/1000,集計C!F22))</f>
        <v>0</v>
      </c>
      <c r="G22" s="37">
        <f>IF(データ!$V$1=3,ROUND(集計C!G22,6)/1000000,IF(データ!$V$1=2,ROUND(集計C!G22,3)/1000,集計C!G22))</f>
        <v>2542.3200000000002</v>
      </c>
    </row>
    <row r="23" spans="1:7" x14ac:dyDescent="0.5">
      <c r="A23" s="42">
        <v>1020000</v>
      </c>
      <c r="B23" s="35" t="s">
        <v>45</v>
      </c>
      <c r="C23" s="37">
        <f>IF(データ!$V$1=3,ROUND(集計C!C23,6)/1000000,IF(データ!$V$1=2,ROUND(集計C!C23,3)/1000,集計C!C23))</f>
        <v>4094813.9070000001</v>
      </c>
      <c r="D23" s="37">
        <f>IF(データ!$V$1=3,ROUND(集計C!D23,6)/1000000,IF(データ!$V$1=2,ROUND(集計C!D23,3)/1000,集計C!D23))</f>
        <v>196181.7</v>
      </c>
      <c r="E23" s="37">
        <f>IF(データ!$V$1=3,ROUND(集計C!E23,6)/1000000,IF(データ!$V$1=2,ROUND(集計C!E23,3)/1000,集計C!E23))</f>
        <v>225574.891</v>
      </c>
      <c r="F23" s="37">
        <f>IF(データ!$V$1=3,ROUND(集計C!F23,6)/1000000,IF(データ!$V$1=2,ROUND(集計C!F23,3)/1000,集計C!F23))</f>
        <v>-29393.190999999999</v>
      </c>
      <c r="G23" s="37">
        <f>IF(データ!$V$1=3,ROUND(集計C!G23,6)/1000000,IF(データ!$V$1=2,ROUND(集計C!G23,3)/1000,集計C!G23))</f>
        <v>4065420.716</v>
      </c>
    </row>
    <row r="24" spans="1:7" x14ac:dyDescent="0.5">
      <c r="A24" s="42">
        <v>1021000</v>
      </c>
      <c r="B24" s="35" t="s">
        <v>191</v>
      </c>
      <c r="C24" s="37">
        <f>IF(データ!$V$1=3,ROUND(集計C!C24,6)/1000000,IF(データ!$V$1=2,ROUND(集計C!C24,3)/1000,集計C!C24))</f>
        <v>33524.9</v>
      </c>
      <c r="D24" s="37">
        <f>IF(データ!$V$1=3,ROUND(集計C!D24,6)/1000000,IF(データ!$V$1=2,ROUND(集計C!D24,3)/1000,集計C!D24))</f>
        <v>0</v>
      </c>
      <c r="E24" s="37">
        <f>IF(データ!$V$1=3,ROUND(集計C!E24,6)/1000000,IF(データ!$V$1=2,ROUND(集計C!E24,3)/1000,集計C!E24))</f>
        <v>0</v>
      </c>
      <c r="F24" s="37">
        <f>IF(データ!$V$1=3,ROUND(集計C!F24,6)/1000000,IF(データ!$V$1=2,ROUND(集計C!F24,3)/1000,集計C!F24))</f>
        <v>0</v>
      </c>
      <c r="G24" s="37">
        <f>IF(データ!$V$1=3,ROUND(集計C!G24,6)/1000000,IF(データ!$V$1=2,ROUND(集計C!G24,3)/1000,集計C!G24))</f>
        <v>33524.9</v>
      </c>
    </row>
    <row r="25" spans="1:7" x14ac:dyDescent="0.5">
      <c r="A25" s="42">
        <v>1022000</v>
      </c>
      <c r="B25" s="35" t="s">
        <v>192</v>
      </c>
      <c r="C25" s="37">
        <f>IF(データ!$V$1=3,ROUND(集計C!C25,6)/1000000,IF(データ!$V$1=2,ROUND(集計C!C25,3)/1000,集計C!C25))</f>
        <v>965009.46</v>
      </c>
      <c r="D25" s="37">
        <f>IF(データ!$V$1=3,ROUND(集計C!D25,6)/1000000,IF(データ!$V$1=2,ROUND(集計C!D25,3)/1000,集計C!D25))</f>
        <v>33550</v>
      </c>
      <c r="E25" s="37">
        <f>IF(データ!$V$1=3,ROUND(集計C!E25,6)/1000000,IF(データ!$V$1=2,ROUND(集計C!E25,3)/1000,集計C!E25))</f>
        <v>0</v>
      </c>
      <c r="F25" s="37">
        <f>IF(データ!$V$1=3,ROUND(集計C!F25,6)/1000000,IF(データ!$V$1=2,ROUND(集計C!F25,3)/1000,集計C!F25))</f>
        <v>33550</v>
      </c>
      <c r="G25" s="37">
        <f>IF(データ!$V$1=3,ROUND(集計C!G25,6)/1000000,IF(データ!$V$1=2,ROUND(集計C!G25,3)/1000,集計C!G25))</f>
        <v>998559.46</v>
      </c>
    </row>
    <row r="26" spans="1:7" x14ac:dyDescent="0.5">
      <c r="A26" s="42">
        <v>1023000</v>
      </c>
      <c r="B26" s="35" t="s">
        <v>193</v>
      </c>
      <c r="C26" s="37">
        <f>IF(データ!$V$1=3,ROUND(集計C!C26,6)/1000000,IF(データ!$V$1=2,ROUND(集計C!C26,3)/1000,集計C!C26))</f>
        <v>-705033.478</v>
      </c>
      <c r="D26" s="37">
        <f>IF(データ!$V$1=3,ROUND(集計C!D26,6)/1000000,IF(データ!$V$1=2,ROUND(集計C!D26,3)/1000,集計C!D26))</f>
        <v>0</v>
      </c>
      <c r="E26" s="37">
        <f>IF(データ!$V$1=3,ROUND(集計C!E26,6)/1000000,IF(データ!$V$1=2,ROUND(集計C!E26,3)/1000,集計C!E26))</f>
        <v>14425.194</v>
      </c>
      <c r="F26" s="37">
        <f>IF(データ!$V$1=3,ROUND(集計C!F26,6)/1000000,IF(データ!$V$1=2,ROUND(集計C!F26,3)/1000,集計C!F26))</f>
        <v>-14425.194</v>
      </c>
      <c r="G26" s="37">
        <f>IF(データ!$V$1=3,ROUND(集計C!G26,6)/1000000,IF(データ!$V$1=2,ROUND(集計C!G26,3)/1000,集計C!G26))</f>
        <v>-719458.67200000002</v>
      </c>
    </row>
    <row r="27" spans="1:7" x14ac:dyDescent="0.5">
      <c r="A27" s="42">
        <v>1024000</v>
      </c>
      <c r="B27" s="35" t="s">
        <v>194</v>
      </c>
      <c r="C27" s="37">
        <f>IF(データ!$V$1=3,ROUND(集計C!C27,6)/1000000,IF(データ!$V$1=2,ROUND(集計C!C27,3)/1000,集計C!C27))</f>
        <v>62188174.710000001</v>
      </c>
      <c r="D27" s="37">
        <f>IF(データ!$V$1=3,ROUND(集計C!D27,6)/1000000,IF(データ!$V$1=2,ROUND(集計C!D27,3)/1000,集計C!D27))</f>
        <v>162631.70000000001</v>
      </c>
      <c r="E27" s="37">
        <f>IF(データ!$V$1=3,ROUND(集計C!E27,6)/1000000,IF(データ!$V$1=2,ROUND(集計C!E27,3)/1000,集計C!E27))</f>
        <v>0</v>
      </c>
      <c r="F27" s="37">
        <f>IF(データ!$V$1=3,ROUND(集計C!F27,6)/1000000,IF(データ!$V$1=2,ROUND(集計C!F27,3)/1000,集計C!F27))</f>
        <v>162631.70000000001</v>
      </c>
      <c r="G27" s="37">
        <f>IF(データ!$V$1=3,ROUND(集計C!G27,6)/1000000,IF(データ!$V$1=2,ROUND(集計C!G27,3)/1000,集計C!G27))</f>
        <v>62350806.409999996</v>
      </c>
    </row>
    <row r="28" spans="1:7" x14ac:dyDescent="0.5">
      <c r="A28" s="42">
        <v>1025000</v>
      </c>
      <c r="B28" s="35" t="s">
        <v>195</v>
      </c>
      <c r="C28" s="37">
        <f>IF(データ!$V$1=3,ROUND(集計C!C28,6)/1000000,IF(データ!$V$1=2,ROUND(集計C!C28,3)/1000,集計C!C28))</f>
        <v>-58399144.902999997</v>
      </c>
      <c r="D28" s="37">
        <f>IF(データ!$V$1=3,ROUND(集計C!D28,6)/1000000,IF(データ!$V$1=2,ROUND(集計C!D28,3)/1000,集計C!D28))</f>
        <v>0</v>
      </c>
      <c r="E28" s="37">
        <f>IF(データ!$V$1=3,ROUND(集計C!E28,6)/1000000,IF(データ!$V$1=2,ROUND(集計C!E28,3)/1000,集計C!E28))</f>
        <v>210256.91500000001</v>
      </c>
      <c r="F28" s="37">
        <f>IF(データ!$V$1=3,ROUND(集計C!F28,6)/1000000,IF(データ!$V$1=2,ROUND(集計C!F28,3)/1000,集計C!F28))</f>
        <v>-210256.91500000001</v>
      </c>
      <c r="G28" s="37">
        <f>IF(データ!$V$1=3,ROUND(集計C!G28,6)/1000000,IF(データ!$V$1=2,ROUND(集計C!G28,3)/1000,集計C!G28))</f>
        <v>-58609401.818000004</v>
      </c>
    </row>
    <row r="29" spans="1:7" x14ac:dyDescent="0.5">
      <c r="A29" s="42">
        <v>1026000</v>
      </c>
      <c r="B29" s="35" t="s">
        <v>196</v>
      </c>
      <c r="C29" s="37">
        <f>IF(データ!$V$1=3,ROUND(集計C!C29,6)/1000000,IF(データ!$V$1=2,ROUND(集計C!C29,3)/1000,集計C!C29))</f>
        <v>5346</v>
      </c>
      <c r="D29" s="37">
        <f>IF(データ!$V$1=3,ROUND(集計C!D29,6)/1000000,IF(データ!$V$1=2,ROUND(集計C!D29,3)/1000,集計C!D29))</f>
        <v>0</v>
      </c>
      <c r="E29" s="37">
        <f>IF(データ!$V$1=3,ROUND(集計C!E29,6)/1000000,IF(データ!$V$1=2,ROUND(集計C!E29,3)/1000,集計C!E29))</f>
        <v>0</v>
      </c>
      <c r="F29" s="37">
        <f>IF(データ!$V$1=3,ROUND(集計C!F29,6)/1000000,IF(データ!$V$1=2,ROUND(集計C!F29,3)/1000,集計C!F29))</f>
        <v>0</v>
      </c>
      <c r="G29" s="37">
        <f>IF(データ!$V$1=3,ROUND(集計C!G29,6)/1000000,IF(データ!$V$1=2,ROUND(集計C!G29,3)/1000,集計C!G29))</f>
        <v>5346</v>
      </c>
    </row>
    <row r="30" spans="1:7" x14ac:dyDescent="0.5">
      <c r="A30" s="42">
        <v>1027000</v>
      </c>
      <c r="B30" s="35" t="s">
        <v>197</v>
      </c>
      <c r="C30" s="37">
        <f>IF(データ!$V$1=3,ROUND(集計C!C30,6)/1000000,IF(データ!$V$1=2,ROUND(集計C!C30,3)/1000,集計C!C30))</f>
        <v>-892.78200000000004</v>
      </c>
      <c r="D30" s="37">
        <f>IF(データ!$V$1=3,ROUND(集計C!D30,6)/1000000,IF(データ!$V$1=2,ROUND(集計C!D30,3)/1000,集計C!D30))</f>
        <v>0</v>
      </c>
      <c r="E30" s="37">
        <f>IF(データ!$V$1=3,ROUND(集計C!E30,6)/1000000,IF(データ!$V$1=2,ROUND(集計C!E30,3)/1000,集計C!E30))</f>
        <v>892.78200000000004</v>
      </c>
      <c r="F30" s="37">
        <f>IF(データ!$V$1=3,ROUND(集計C!F30,6)/1000000,IF(データ!$V$1=2,ROUND(集計C!F30,3)/1000,集計C!F30))</f>
        <v>-892.78200000000004</v>
      </c>
      <c r="G30" s="37">
        <f>IF(データ!$V$1=3,ROUND(集計C!G30,6)/1000000,IF(データ!$V$1=2,ROUND(集計C!G30,3)/1000,集計C!G30))</f>
        <v>-1785.5640000000001</v>
      </c>
    </row>
    <row r="31" spans="1:7" x14ac:dyDescent="0.5">
      <c r="A31" s="42">
        <v>1028000</v>
      </c>
      <c r="B31" s="35" t="s">
        <v>198</v>
      </c>
      <c r="C31" s="37">
        <f>IF(データ!$V$1=3,ROUND(集計C!C31,6)/1000000,IF(データ!$V$1=2,ROUND(集計C!C31,3)/1000,集計C!C31))</f>
        <v>7830</v>
      </c>
      <c r="D31" s="37">
        <f>IF(データ!$V$1=3,ROUND(集計C!D31,6)/1000000,IF(データ!$V$1=2,ROUND(集計C!D31,3)/1000,集計C!D31))</f>
        <v>0</v>
      </c>
      <c r="E31" s="37">
        <f>IF(データ!$V$1=3,ROUND(集計C!E31,6)/1000000,IF(データ!$V$1=2,ROUND(集計C!E31,3)/1000,集計C!E31))</f>
        <v>0</v>
      </c>
      <c r="F31" s="37">
        <f>IF(データ!$V$1=3,ROUND(集計C!F31,6)/1000000,IF(データ!$V$1=2,ROUND(集計C!F31,3)/1000,集計C!F31))</f>
        <v>0</v>
      </c>
      <c r="G31" s="37">
        <f>IF(データ!$V$1=3,ROUND(集計C!G31,6)/1000000,IF(データ!$V$1=2,ROUND(集計C!G31,3)/1000,集計C!G31))</f>
        <v>7830</v>
      </c>
    </row>
    <row r="32" spans="1:7" x14ac:dyDescent="0.5">
      <c r="A32" s="42">
        <v>1029000</v>
      </c>
      <c r="B32" s="35" t="s">
        <v>47</v>
      </c>
      <c r="C32" s="37">
        <f>IF(データ!$V$1=3,ROUND(集計C!C32,6)/1000000,IF(データ!$V$1=2,ROUND(集計C!C32,3)/1000,集計C!C32))</f>
        <v>980310.10499999998</v>
      </c>
      <c r="D32" s="37">
        <f>IF(データ!$V$1=3,ROUND(集計C!D32,6)/1000000,IF(データ!$V$1=2,ROUND(集計C!D32,3)/1000,集計C!D32))</f>
        <v>16804.150000000001</v>
      </c>
      <c r="E32" s="37">
        <f>IF(データ!$V$1=3,ROUND(集計C!E32,6)/1000000,IF(データ!$V$1=2,ROUND(集計C!E32,3)/1000,集計C!E32))</f>
        <v>0</v>
      </c>
      <c r="F32" s="37">
        <f>IF(データ!$V$1=3,ROUND(集計C!F32,6)/1000000,IF(データ!$V$1=2,ROUND(集計C!F32,3)/1000,集計C!F32))</f>
        <v>16804.150000000001</v>
      </c>
      <c r="G32" s="37">
        <f>IF(データ!$V$1=3,ROUND(集計C!G32,6)/1000000,IF(データ!$V$1=2,ROUND(集計C!G32,3)/1000,集計C!G32))</f>
        <v>997114.255</v>
      </c>
    </row>
    <row r="33" spans="1:7" x14ac:dyDescent="0.5">
      <c r="A33" s="42">
        <v>1030000</v>
      </c>
      <c r="B33" s="35" t="s">
        <v>48</v>
      </c>
      <c r="C33" s="37">
        <f>IF(データ!$V$1=3,ROUND(集計C!C33,6)/1000000,IF(データ!$V$1=2,ROUND(集計C!C33,3)/1000,集計C!C33))</f>
        <v>-906742.65899999999</v>
      </c>
      <c r="D33" s="37">
        <f>IF(データ!$V$1=3,ROUND(集計C!D33,6)/1000000,IF(データ!$V$1=2,ROUND(集計C!D33,3)/1000,集計C!D33))</f>
        <v>0</v>
      </c>
      <c r="E33" s="37">
        <f>IF(データ!$V$1=3,ROUND(集計C!E33,6)/1000000,IF(データ!$V$1=2,ROUND(集計C!E33,3)/1000,集計C!E33))</f>
        <v>27576.955999999998</v>
      </c>
      <c r="F33" s="37">
        <f>IF(データ!$V$1=3,ROUND(集計C!F33,6)/1000000,IF(データ!$V$1=2,ROUND(集計C!F33,3)/1000,集計C!F33))</f>
        <v>-27576.955999999998</v>
      </c>
      <c r="G33" s="37">
        <f>IF(データ!$V$1=3,ROUND(集計C!G33,6)/1000000,IF(データ!$V$1=2,ROUND(集計C!G33,3)/1000,集計C!G33))</f>
        <v>-934319.61499999999</v>
      </c>
    </row>
    <row r="34" spans="1:7" x14ac:dyDescent="0.5">
      <c r="A34" s="42">
        <v>1031000</v>
      </c>
      <c r="B34" s="35" t="s">
        <v>49</v>
      </c>
      <c r="C34" s="37">
        <f>IF(データ!$V$1=3,ROUND(集計C!C34,6)/1000000,IF(データ!$V$1=2,ROUND(集計C!C34,3)/1000,集計C!C34))</f>
        <v>0</v>
      </c>
      <c r="D34" s="37">
        <f>IF(データ!$V$1=3,ROUND(集計C!D34,6)/1000000,IF(データ!$V$1=2,ROUND(集計C!D34,3)/1000,集計C!D34))</f>
        <v>0</v>
      </c>
      <c r="E34" s="37">
        <f>IF(データ!$V$1=3,ROUND(集計C!E34,6)/1000000,IF(データ!$V$1=2,ROUND(集計C!E34,3)/1000,集計C!E34))</f>
        <v>0</v>
      </c>
      <c r="F34" s="37">
        <f>IF(データ!$V$1=3,ROUND(集計C!F34,6)/1000000,IF(データ!$V$1=2,ROUND(集計C!F34,3)/1000,集計C!F34))</f>
        <v>0</v>
      </c>
      <c r="G34" s="37">
        <f>IF(データ!$V$1=3,ROUND(集計C!G34,6)/1000000,IF(データ!$V$1=2,ROUND(集計C!G34,3)/1000,集計C!G34))</f>
        <v>0</v>
      </c>
    </row>
    <row r="35" spans="1:7" x14ac:dyDescent="0.5">
      <c r="A35" s="42">
        <v>1032000</v>
      </c>
      <c r="B35" s="35" t="s">
        <v>50</v>
      </c>
      <c r="C35" s="37">
        <f>IF(データ!$V$1=3,ROUND(集計C!C35,6)/1000000,IF(データ!$V$1=2,ROUND(集計C!C35,3)/1000,集計C!C35))</f>
        <v>0</v>
      </c>
      <c r="D35" s="37">
        <f>IF(データ!$V$1=3,ROUND(集計C!D35,6)/1000000,IF(データ!$V$1=2,ROUND(集計C!D35,3)/1000,集計C!D35))</f>
        <v>0</v>
      </c>
      <c r="E35" s="37">
        <f>IF(データ!$V$1=3,ROUND(集計C!E35,6)/1000000,IF(データ!$V$1=2,ROUND(集計C!E35,3)/1000,集計C!E35))</f>
        <v>0</v>
      </c>
      <c r="F35" s="37">
        <f>IF(データ!$V$1=3,ROUND(集計C!F35,6)/1000000,IF(データ!$V$1=2,ROUND(集計C!F35,3)/1000,集計C!F35))</f>
        <v>0</v>
      </c>
      <c r="G35" s="37">
        <f>IF(データ!$V$1=3,ROUND(集計C!G35,6)/1000000,IF(データ!$V$1=2,ROUND(集計C!G35,3)/1000,集計C!G35))</f>
        <v>0</v>
      </c>
    </row>
    <row r="36" spans="1:7" x14ac:dyDescent="0.5">
      <c r="A36" s="42">
        <v>1033000</v>
      </c>
      <c r="B36" s="35" t="s">
        <v>199</v>
      </c>
      <c r="C36" s="37">
        <f>IF(データ!$V$1=3,ROUND(集計C!C36,6)/1000000,IF(データ!$V$1=2,ROUND(集計C!C36,3)/1000,集計C!C36))</f>
        <v>0</v>
      </c>
      <c r="D36" s="37">
        <f>IF(データ!$V$1=3,ROUND(集計C!D36,6)/1000000,IF(データ!$V$1=2,ROUND(集計C!D36,3)/1000,集計C!D36))</f>
        <v>0</v>
      </c>
      <c r="E36" s="37">
        <f>IF(データ!$V$1=3,ROUND(集計C!E36,6)/1000000,IF(データ!$V$1=2,ROUND(集計C!E36,3)/1000,集計C!E36))</f>
        <v>0</v>
      </c>
      <c r="F36" s="37">
        <f>IF(データ!$V$1=3,ROUND(集計C!F36,6)/1000000,IF(データ!$V$1=2,ROUND(集計C!F36,3)/1000,集計C!F36))</f>
        <v>0</v>
      </c>
      <c r="G36" s="37">
        <f>IF(データ!$V$1=3,ROUND(集計C!G36,6)/1000000,IF(データ!$V$1=2,ROUND(集計C!G36,3)/1000,集計C!G36))</f>
        <v>0</v>
      </c>
    </row>
    <row r="37" spans="1:7" x14ac:dyDescent="0.5">
      <c r="A37" s="42">
        <v>1034000</v>
      </c>
      <c r="B37" s="35" t="s">
        <v>51</v>
      </c>
      <c r="C37" s="37">
        <f>IF(データ!$V$1=3,ROUND(集計C!C37,6)/1000000,IF(データ!$V$1=2,ROUND(集計C!C37,3)/1000,集計C!C37))</f>
        <v>2019170.6429999999</v>
      </c>
      <c r="D37" s="37">
        <f>IF(データ!$V$1=3,ROUND(集計C!D37,6)/1000000,IF(データ!$V$1=2,ROUND(集計C!D37,3)/1000,集計C!D37))</f>
        <v>288428.03899999999</v>
      </c>
      <c r="E37" s="37">
        <f>IF(データ!$V$1=3,ROUND(集計C!E37,6)/1000000,IF(データ!$V$1=2,ROUND(集計C!E37,3)/1000,集計C!E37))</f>
        <v>105415.73</v>
      </c>
      <c r="F37" s="37">
        <f>IF(データ!$V$1=3,ROUND(集計C!F37,6)/1000000,IF(データ!$V$1=2,ROUND(集計C!F37,3)/1000,集計C!F37))</f>
        <v>183012.30900000001</v>
      </c>
      <c r="G37" s="37">
        <f>IF(データ!$V$1=3,ROUND(集計C!G37,6)/1000000,IF(データ!$V$1=2,ROUND(集計C!G37,3)/1000,集計C!G37))</f>
        <v>2202182.952</v>
      </c>
    </row>
    <row r="38" spans="1:7" x14ac:dyDescent="0.5">
      <c r="A38" s="42">
        <v>1035000</v>
      </c>
      <c r="B38" s="35" t="s">
        <v>52</v>
      </c>
      <c r="C38" s="37">
        <f>IF(データ!$V$1=3,ROUND(集計C!C38,6)/1000000,IF(データ!$V$1=2,ROUND(集計C!C38,3)/1000,集計C!C38))</f>
        <v>224576.24</v>
      </c>
      <c r="D38" s="37">
        <f>IF(データ!$V$1=3,ROUND(集計C!D38,6)/1000000,IF(データ!$V$1=2,ROUND(集計C!D38,3)/1000,集計C!D38))</f>
        <v>4900</v>
      </c>
      <c r="E38" s="37">
        <f>IF(データ!$V$1=3,ROUND(集計C!E38,6)/1000000,IF(データ!$V$1=2,ROUND(集計C!E38,3)/1000,集計C!E38))</f>
        <v>5100</v>
      </c>
      <c r="F38" s="37">
        <f>IF(データ!$V$1=3,ROUND(集計C!F38,6)/1000000,IF(データ!$V$1=2,ROUND(集計C!F38,3)/1000,集計C!F38))</f>
        <v>-200</v>
      </c>
      <c r="G38" s="37">
        <f>IF(データ!$V$1=3,ROUND(集計C!G38,6)/1000000,IF(データ!$V$1=2,ROUND(集計C!G38,3)/1000,集計C!G38))</f>
        <v>224376.24</v>
      </c>
    </row>
    <row r="39" spans="1:7" x14ac:dyDescent="0.5">
      <c r="A39" s="42">
        <v>1036000</v>
      </c>
      <c r="B39" s="35" t="s">
        <v>53</v>
      </c>
      <c r="C39" s="37">
        <f>IF(データ!$V$1=3,ROUND(集計C!C39,6)/1000000,IF(データ!$V$1=2,ROUND(集計C!C39,3)/1000,集計C!C39))</f>
        <v>0</v>
      </c>
      <c r="D39" s="37">
        <f>IF(データ!$V$1=3,ROUND(集計C!D39,6)/1000000,IF(データ!$V$1=2,ROUND(集計C!D39,3)/1000,集計C!D39))</f>
        <v>0</v>
      </c>
      <c r="E39" s="37">
        <f>IF(データ!$V$1=3,ROUND(集計C!E39,6)/1000000,IF(データ!$V$1=2,ROUND(集計C!E39,3)/1000,集計C!E39))</f>
        <v>0</v>
      </c>
      <c r="F39" s="37">
        <f>IF(データ!$V$1=3,ROUND(集計C!F39,6)/1000000,IF(データ!$V$1=2,ROUND(集計C!F39,3)/1000,集計C!F39))</f>
        <v>0</v>
      </c>
      <c r="G39" s="37">
        <f>IF(データ!$V$1=3,ROUND(集計C!G39,6)/1000000,IF(データ!$V$1=2,ROUND(集計C!G39,3)/1000,集計C!G39))</f>
        <v>0</v>
      </c>
    </row>
    <row r="40" spans="1:7" x14ac:dyDescent="0.5">
      <c r="A40" s="42">
        <v>1037000</v>
      </c>
      <c r="B40" s="35" t="s">
        <v>54</v>
      </c>
      <c r="C40" s="37">
        <f>IF(データ!$V$1=3,ROUND(集計C!C40,6)/1000000,IF(データ!$V$1=2,ROUND(集計C!C40,3)/1000,集計C!C40))</f>
        <v>224576.24</v>
      </c>
      <c r="D40" s="37">
        <f>IF(データ!$V$1=3,ROUND(集計C!D40,6)/1000000,IF(データ!$V$1=2,ROUND(集計C!D40,3)/1000,集計C!D40))</f>
        <v>4900</v>
      </c>
      <c r="E40" s="37">
        <f>IF(データ!$V$1=3,ROUND(集計C!E40,6)/1000000,IF(データ!$V$1=2,ROUND(集計C!E40,3)/1000,集計C!E40))</f>
        <v>5100</v>
      </c>
      <c r="F40" s="37">
        <f>IF(データ!$V$1=3,ROUND(集計C!F40,6)/1000000,IF(データ!$V$1=2,ROUND(集計C!F40,3)/1000,集計C!F40))</f>
        <v>-200</v>
      </c>
      <c r="G40" s="37">
        <f>IF(データ!$V$1=3,ROUND(集計C!G40,6)/1000000,IF(データ!$V$1=2,ROUND(集計C!G40,3)/1000,集計C!G40))</f>
        <v>224376.24</v>
      </c>
    </row>
    <row r="41" spans="1:7" x14ac:dyDescent="0.5">
      <c r="A41" s="42">
        <v>1038000</v>
      </c>
      <c r="B41" s="35" t="s">
        <v>200</v>
      </c>
      <c r="C41" s="37">
        <f>IF(データ!$V$1=3,ROUND(集計C!C41,6)/1000000,IF(データ!$V$1=2,ROUND(集計C!C41,3)/1000,集計C!C41))</f>
        <v>0</v>
      </c>
      <c r="D41" s="37">
        <f>IF(データ!$V$1=3,ROUND(集計C!D41,6)/1000000,IF(データ!$V$1=2,ROUND(集計C!D41,3)/1000,集計C!D41))</f>
        <v>0</v>
      </c>
      <c r="E41" s="37">
        <f>IF(データ!$V$1=3,ROUND(集計C!E41,6)/1000000,IF(データ!$V$1=2,ROUND(集計C!E41,3)/1000,集計C!E41))</f>
        <v>0</v>
      </c>
      <c r="F41" s="37">
        <f>IF(データ!$V$1=3,ROUND(集計C!F41,6)/1000000,IF(データ!$V$1=2,ROUND(集計C!F41,3)/1000,集計C!F41))</f>
        <v>0</v>
      </c>
      <c r="G41" s="37">
        <f>IF(データ!$V$1=3,ROUND(集計C!G41,6)/1000000,IF(データ!$V$1=2,ROUND(集計C!G41,3)/1000,集計C!G41))</f>
        <v>0</v>
      </c>
    </row>
    <row r="42" spans="1:7" x14ac:dyDescent="0.5">
      <c r="A42" s="42">
        <v>1039000</v>
      </c>
      <c r="B42" s="35" t="s">
        <v>55</v>
      </c>
      <c r="C42" s="37">
        <f>IF(データ!$V$1=3,ROUND(集計C!C42,6)/1000000,IF(データ!$V$1=2,ROUND(集計C!C42,3)/1000,集計C!C42))</f>
        <v>0</v>
      </c>
      <c r="D42" s="37">
        <f>IF(データ!$V$1=3,ROUND(集計C!D42,6)/1000000,IF(データ!$V$1=2,ROUND(集計C!D42,3)/1000,集計C!D42))</f>
        <v>0</v>
      </c>
      <c r="E42" s="37">
        <f>IF(データ!$V$1=3,ROUND(集計C!E42,6)/1000000,IF(データ!$V$1=2,ROUND(集計C!E42,3)/1000,集計C!E42))</f>
        <v>0</v>
      </c>
      <c r="F42" s="37">
        <f>IF(データ!$V$1=3,ROUND(集計C!F42,6)/1000000,IF(データ!$V$1=2,ROUND(集計C!F42,3)/1000,集計C!F42))</f>
        <v>0</v>
      </c>
      <c r="G42" s="37">
        <f>IF(データ!$V$1=3,ROUND(集計C!G42,6)/1000000,IF(データ!$V$1=2,ROUND(集計C!G42,3)/1000,集計C!G42))</f>
        <v>0</v>
      </c>
    </row>
    <row r="43" spans="1:7" x14ac:dyDescent="0.5">
      <c r="A43" s="42">
        <v>1040000</v>
      </c>
      <c r="B43" s="35" t="s">
        <v>56</v>
      </c>
      <c r="C43" s="37">
        <f>IF(データ!$V$1=3,ROUND(集計C!C43,6)/1000000,IF(データ!$V$1=2,ROUND(集計C!C43,3)/1000,集計C!C43))</f>
        <v>16477.429</v>
      </c>
      <c r="D43" s="37">
        <f>IF(データ!$V$1=3,ROUND(集計C!D43,6)/1000000,IF(データ!$V$1=2,ROUND(集計C!D43,3)/1000,集計C!D43))</f>
        <v>11783.837</v>
      </c>
      <c r="E43" s="37">
        <f>IF(データ!$V$1=3,ROUND(集計C!E43,6)/1000000,IF(データ!$V$1=2,ROUND(集計C!E43,3)/1000,集計C!E43))</f>
        <v>6095.5330000000004</v>
      </c>
      <c r="F43" s="37">
        <f>IF(データ!$V$1=3,ROUND(集計C!F43,6)/1000000,IF(データ!$V$1=2,ROUND(集計C!F43,3)/1000,集計C!F43))</f>
        <v>5688.3040000000001</v>
      </c>
      <c r="G43" s="37">
        <f>IF(データ!$V$1=3,ROUND(集計C!G43,6)/1000000,IF(データ!$V$1=2,ROUND(集計C!G43,3)/1000,集計C!G43))</f>
        <v>22165.733</v>
      </c>
    </row>
    <row r="44" spans="1:7" x14ac:dyDescent="0.5">
      <c r="A44" s="42">
        <v>1041000</v>
      </c>
      <c r="B44" s="35" t="s">
        <v>57</v>
      </c>
      <c r="C44" s="37">
        <f>IF(データ!$V$1=3,ROUND(集計C!C44,6)/1000000,IF(データ!$V$1=2,ROUND(集計C!C44,3)/1000,集計C!C44))</f>
        <v>109341.58</v>
      </c>
      <c r="D44" s="37">
        <f>IF(データ!$V$1=3,ROUND(集計C!D44,6)/1000000,IF(データ!$V$1=2,ROUND(集計C!D44,3)/1000,集計C!D44))</f>
        <v>0</v>
      </c>
      <c r="E44" s="37">
        <f>IF(データ!$V$1=3,ROUND(集計C!E44,6)/1000000,IF(データ!$V$1=2,ROUND(集計C!E44,3)/1000,集計C!E44))</f>
        <v>0</v>
      </c>
      <c r="F44" s="37">
        <f>IF(データ!$V$1=3,ROUND(集計C!F44,6)/1000000,IF(データ!$V$1=2,ROUND(集計C!F44,3)/1000,集計C!F44))</f>
        <v>0</v>
      </c>
      <c r="G44" s="37">
        <f>IF(データ!$V$1=3,ROUND(集計C!G44,6)/1000000,IF(データ!$V$1=2,ROUND(集計C!G44,3)/1000,集計C!G44))</f>
        <v>109341.58</v>
      </c>
    </row>
    <row r="45" spans="1:7" x14ac:dyDescent="0.5">
      <c r="A45" s="42">
        <v>1042000</v>
      </c>
      <c r="B45" s="35" t="s">
        <v>58</v>
      </c>
      <c r="C45" s="37">
        <f>IF(データ!$V$1=3,ROUND(集計C!C45,6)/1000000,IF(データ!$V$1=2,ROUND(集計C!C45,3)/1000,集計C!C45))</f>
        <v>1669870.4080000001</v>
      </c>
      <c r="D45" s="37">
        <f>IF(データ!$V$1=3,ROUND(集計C!D45,6)/1000000,IF(データ!$V$1=2,ROUND(集計C!D45,3)/1000,集計C!D45))</f>
        <v>271151.03200000001</v>
      </c>
      <c r="E45" s="37">
        <f>IF(データ!$V$1=3,ROUND(集計C!E45,6)/1000000,IF(データ!$V$1=2,ROUND(集計C!E45,3)/1000,集計C!E45))</f>
        <v>93335.135999999999</v>
      </c>
      <c r="F45" s="37">
        <f>IF(データ!$V$1=3,ROUND(集計C!F45,6)/1000000,IF(データ!$V$1=2,ROUND(集計C!F45,3)/1000,集計C!F45))</f>
        <v>177815.89600000001</v>
      </c>
      <c r="G45" s="37">
        <f>IF(データ!$V$1=3,ROUND(集計C!G45,6)/1000000,IF(データ!$V$1=2,ROUND(集計C!G45,3)/1000,集計C!G45))</f>
        <v>1847686.304</v>
      </c>
    </row>
    <row r="46" spans="1:7" x14ac:dyDescent="0.5">
      <c r="A46" s="42">
        <v>1043000</v>
      </c>
      <c r="B46" s="35" t="s">
        <v>201</v>
      </c>
      <c r="C46" s="37">
        <f>IF(データ!$V$1=3,ROUND(集計C!C46,6)/1000000,IF(データ!$V$1=2,ROUND(集計C!C46,3)/1000,集計C!C46))</f>
        <v>0</v>
      </c>
      <c r="D46" s="37">
        <f>IF(データ!$V$1=3,ROUND(集計C!D46,6)/1000000,IF(データ!$V$1=2,ROUND(集計C!D46,3)/1000,集計C!D46))</f>
        <v>0</v>
      </c>
      <c r="E46" s="37">
        <f>IF(データ!$V$1=3,ROUND(集計C!E46,6)/1000000,IF(データ!$V$1=2,ROUND(集計C!E46,3)/1000,集計C!E46))</f>
        <v>0</v>
      </c>
      <c r="F46" s="37">
        <f>IF(データ!$V$1=3,ROUND(集計C!F46,6)/1000000,IF(データ!$V$1=2,ROUND(集計C!F46,3)/1000,集計C!F46))</f>
        <v>0</v>
      </c>
      <c r="G46" s="37">
        <f>IF(データ!$V$1=3,ROUND(集計C!G46,6)/1000000,IF(データ!$V$1=2,ROUND(集計C!G46,3)/1000,集計C!G46))</f>
        <v>0</v>
      </c>
    </row>
    <row r="47" spans="1:7" x14ac:dyDescent="0.5">
      <c r="A47" s="42">
        <v>1044000</v>
      </c>
      <c r="B47" s="35" t="s">
        <v>202</v>
      </c>
      <c r="C47" s="37">
        <f>IF(データ!$V$1=3,ROUND(集計C!C47,6)/1000000,IF(データ!$V$1=2,ROUND(集計C!C47,3)/1000,集計C!C47))</f>
        <v>1669870.4080000001</v>
      </c>
      <c r="D47" s="37">
        <f>IF(データ!$V$1=3,ROUND(集計C!D47,6)/1000000,IF(データ!$V$1=2,ROUND(集計C!D47,3)/1000,集計C!D47))</f>
        <v>271151.03200000001</v>
      </c>
      <c r="E47" s="37">
        <f>IF(データ!$V$1=3,ROUND(集計C!E47,6)/1000000,IF(データ!$V$1=2,ROUND(集計C!E47,3)/1000,集計C!E47))</f>
        <v>93335.135999999999</v>
      </c>
      <c r="F47" s="37">
        <f>IF(データ!$V$1=3,ROUND(集計C!F47,6)/1000000,IF(データ!$V$1=2,ROUND(集計C!F47,3)/1000,集計C!F47))</f>
        <v>177815.89600000001</v>
      </c>
      <c r="G47" s="37">
        <f>IF(データ!$V$1=3,ROUND(集計C!G47,6)/1000000,IF(データ!$V$1=2,ROUND(集計C!G47,3)/1000,集計C!G47))</f>
        <v>1847686.304</v>
      </c>
    </row>
    <row r="48" spans="1:7" x14ac:dyDescent="0.5">
      <c r="A48" s="42">
        <v>1045000</v>
      </c>
      <c r="B48" s="35" t="s">
        <v>203</v>
      </c>
      <c r="C48" s="37">
        <f>IF(データ!$V$1=3,ROUND(集計C!C48,6)/1000000,IF(データ!$V$1=2,ROUND(集計C!C48,3)/1000,集計C!C48))</f>
        <v>0</v>
      </c>
      <c r="D48" s="37">
        <f>IF(データ!$V$1=3,ROUND(集計C!D48,6)/1000000,IF(データ!$V$1=2,ROUND(集計C!D48,3)/1000,集計C!D48))</f>
        <v>0</v>
      </c>
      <c r="E48" s="37">
        <f>IF(データ!$V$1=3,ROUND(集計C!E48,6)/1000000,IF(データ!$V$1=2,ROUND(集計C!E48,3)/1000,集計C!E48))</f>
        <v>0</v>
      </c>
      <c r="F48" s="37">
        <f>IF(データ!$V$1=3,ROUND(集計C!F48,6)/1000000,IF(データ!$V$1=2,ROUND(集計C!F48,3)/1000,集計C!F48))</f>
        <v>0</v>
      </c>
      <c r="G48" s="37">
        <f>IF(データ!$V$1=3,ROUND(集計C!G48,6)/1000000,IF(データ!$V$1=2,ROUND(集計C!G48,3)/1000,集計C!G48))</f>
        <v>0</v>
      </c>
    </row>
    <row r="49" spans="1:7" x14ac:dyDescent="0.5">
      <c r="A49" s="42">
        <v>1046000</v>
      </c>
      <c r="B49" s="35" t="s">
        <v>204</v>
      </c>
      <c r="C49" s="37">
        <f>IF(データ!$V$1=3,ROUND(集計C!C49,6)/1000000,IF(データ!$V$1=2,ROUND(集計C!C49,3)/1000,集計C!C49))</f>
        <v>-1095.0139999999999</v>
      </c>
      <c r="D49" s="37">
        <f>IF(データ!$V$1=3,ROUND(集計C!D49,6)/1000000,IF(データ!$V$1=2,ROUND(集計C!D49,3)/1000,集計C!D49))</f>
        <v>593.16999999999996</v>
      </c>
      <c r="E49" s="37">
        <f>IF(データ!$V$1=3,ROUND(集計C!E49,6)/1000000,IF(データ!$V$1=2,ROUND(集計C!E49,3)/1000,集計C!E49))</f>
        <v>885.06100000000004</v>
      </c>
      <c r="F49" s="37">
        <f>IF(データ!$V$1=3,ROUND(集計C!F49,6)/1000000,IF(データ!$V$1=2,ROUND(集計C!F49,3)/1000,集計C!F49))</f>
        <v>-291.89100000000002</v>
      </c>
      <c r="G49" s="37">
        <f>IF(データ!$V$1=3,ROUND(集計C!G49,6)/1000000,IF(データ!$V$1=2,ROUND(集計C!G49,3)/1000,集計C!G49))</f>
        <v>-1386.905</v>
      </c>
    </row>
    <row r="50" spans="1:7" x14ac:dyDescent="0.5">
      <c r="A50" s="42">
        <v>1047000</v>
      </c>
      <c r="B50" s="35" t="s">
        <v>61</v>
      </c>
      <c r="C50" s="37">
        <f>IF(データ!$V$1=3,ROUND(集計C!C50,6)/1000000,IF(データ!$V$1=2,ROUND(集計C!C50,3)/1000,集計C!C50))</f>
        <v>1330159.949</v>
      </c>
      <c r="D50" s="37">
        <f>IF(データ!$V$1=3,ROUND(集計C!D50,6)/1000000,IF(データ!$V$1=2,ROUND(集計C!D50,3)/1000,集計C!D50))</f>
        <v>9174416.5219999999</v>
      </c>
      <c r="E50" s="37">
        <f>IF(データ!$V$1=3,ROUND(集計C!E50,6)/1000000,IF(データ!$V$1=2,ROUND(集計C!E50,3)/1000,集計C!E50))</f>
        <v>9273784.4379999992</v>
      </c>
      <c r="F50" s="37">
        <f>IF(データ!$V$1=3,ROUND(集計C!F50,6)/1000000,IF(データ!$V$1=2,ROUND(集計C!F50,3)/1000,集計C!F50))</f>
        <v>-99367.915999999997</v>
      </c>
      <c r="G50" s="37">
        <f>IF(データ!$V$1=3,ROUND(集計C!G50,6)/1000000,IF(データ!$V$1=2,ROUND(集計C!G50,3)/1000,集計C!G50))</f>
        <v>1230792.0330000001</v>
      </c>
    </row>
    <row r="51" spans="1:7" x14ac:dyDescent="0.5">
      <c r="A51" s="42">
        <v>1048000</v>
      </c>
      <c r="B51" s="35" t="s">
        <v>62</v>
      </c>
      <c r="C51" s="37">
        <f>IF(データ!$V$1=3,ROUND(集計C!C51,6)/1000000,IF(データ!$V$1=2,ROUND(集計C!C51,3)/1000,集計C!C51))</f>
        <v>549489.29099999997</v>
      </c>
      <c r="D51" s="37">
        <f>IF(データ!$V$1=3,ROUND(集計C!D51,6)/1000000,IF(データ!$V$1=2,ROUND(集計C!D51,3)/1000,集計C!D51))</f>
        <v>9117980.1679999996</v>
      </c>
      <c r="E51" s="37">
        <f>IF(データ!$V$1=3,ROUND(集計C!E51,6)/1000000,IF(データ!$V$1=2,ROUND(集計C!E51,3)/1000,集計C!E51))</f>
        <v>9241205.6720000003</v>
      </c>
      <c r="F51" s="37">
        <f>IF(データ!$V$1=3,ROUND(集計C!F51,6)/1000000,IF(データ!$V$1=2,ROUND(集計C!F51,3)/1000,集計C!F51))</f>
        <v>-123225.504</v>
      </c>
      <c r="G51" s="37">
        <f>IF(データ!$V$1=3,ROUND(集計C!G51,6)/1000000,IF(データ!$V$1=2,ROUND(集計C!G51,3)/1000,集計C!G51))</f>
        <v>426263.78700000001</v>
      </c>
    </row>
    <row r="52" spans="1:7" x14ac:dyDescent="0.5">
      <c r="A52" s="42">
        <v>1049000</v>
      </c>
      <c r="B52" s="35" t="s">
        <v>63</v>
      </c>
      <c r="C52" s="37">
        <f>IF(データ!$V$1=3,ROUND(集計C!C52,6)/1000000,IF(データ!$V$1=2,ROUND(集計C!C52,3)/1000,集計C!C52))</f>
        <v>6101.1589999999997</v>
      </c>
      <c r="D52" s="37">
        <f>IF(データ!$V$1=3,ROUND(集計C!D52,6)/1000000,IF(データ!$V$1=2,ROUND(集計C!D52,3)/1000,集計C!D52))</f>
        <v>5105.799</v>
      </c>
      <c r="E52" s="37">
        <f>IF(データ!$V$1=3,ROUND(集計C!E52,6)/1000000,IF(データ!$V$1=2,ROUND(集計C!E52,3)/1000,集計C!E52))</f>
        <v>6101.1589999999997</v>
      </c>
      <c r="F52" s="37">
        <f>IF(データ!$V$1=3,ROUND(集計C!F52,6)/1000000,IF(データ!$V$1=2,ROUND(集計C!F52,3)/1000,集計C!F52))</f>
        <v>-995.36</v>
      </c>
      <c r="G52" s="37">
        <f>IF(データ!$V$1=3,ROUND(集計C!G52,6)/1000000,IF(データ!$V$1=2,ROUND(集計C!G52,3)/1000,集計C!G52))</f>
        <v>5105.799</v>
      </c>
    </row>
    <row r="53" spans="1:7" x14ac:dyDescent="0.5">
      <c r="A53" s="42">
        <v>1050000</v>
      </c>
      <c r="B53" s="35" t="s">
        <v>64</v>
      </c>
      <c r="C53" s="37">
        <f>IF(データ!$V$1=3,ROUND(集計C!C53,6)/1000000,IF(データ!$V$1=2,ROUND(集計C!C53,3)/1000,集計C!C53))</f>
        <v>0</v>
      </c>
      <c r="D53" s="37">
        <f>IF(データ!$V$1=3,ROUND(集計C!D53,6)/1000000,IF(データ!$V$1=2,ROUND(集計C!D53,3)/1000,集計C!D53))</f>
        <v>0</v>
      </c>
      <c r="E53" s="37">
        <f>IF(データ!$V$1=3,ROUND(集計C!E53,6)/1000000,IF(データ!$V$1=2,ROUND(集計C!E53,3)/1000,集計C!E53))</f>
        <v>0</v>
      </c>
      <c r="F53" s="37">
        <f>IF(データ!$V$1=3,ROUND(集計C!F53,6)/1000000,IF(データ!$V$1=2,ROUND(集計C!F53,3)/1000,集計C!F53))</f>
        <v>0</v>
      </c>
      <c r="G53" s="37">
        <f>IF(データ!$V$1=3,ROUND(集計C!G53,6)/1000000,IF(データ!$V$1=2,ROUND(集計C!G53,3)/1000,集計C!G53))</f>
        <v>0</v>
      </c>
    </row>
    <row r="54" spans="1:7" x14ac:dyDescent="0.5">
      <c r="A54" s="42">
        <v>1051000</v>
      </c>
      <c r="B54" s="35" t="s">
        <v>65</v>
      </c>
      <c r="C54" s="37">
        <f>IF(データ!$V$1=3,ROUND(集計C!C54,6)/1000000,IF(データ!$V$1=2,ROUND(集計C!C54,3)/1000,集計C!C54))</f>
        <v>775012.42299999995</v>
      </c>
      <c r="D54" s="37">
        <f>IF(データ!$V$1=3,ROUND(集計C!D54,6)/1000000,IF(データ!$V$1=2,ROUND(集計C!D54,3)/1000,集計C!D54))</f>
        <v>51171.135999999999</v>
      </c>
      <c r="E54" s="37">
        <f>IF(データ!$V$1=3,ROUND(集計C!E54,6)/1000000,IF(データ!$V$1=2,ROUND(集計C!E54,3)/1000,集計C!E54))</f>
        <v>26464</v>
      </c>
      <c r="F54" s="37">
        <f>IF(データ!$V$1=3,ROUND(集計C!F54,6)/1000000,IF(データ!$V$1=2,ROUND(集計C!F54,3)/1000,集計C!F54))</f>
        <v>24707.135999999999</v>
      </c>
      <c r="G54" s="37">
        <f>IF(データ!$V$1=3,ROUND(集計C!G54,6)/1000000,IF(データ!$V$1=2,ROUND(集計C!G54,3)/1000,集計C!G54))</f>
        <v>799719.55900000001</v>
      </c>
    </row>
    <row r="55" spans="1:7" x14ac:dyDescent="0.5">
      <c r="A55" s="42">
        <v>1052000</v>
      </c>
      <c r="B55" s="35" t="s">
        <v>66</v>
      </c>
      <c r="C55" s="37">
        <f>IF(データ!$V$1=3,ROUND(集計C!C55,6)/1000000,IF(データ!$V$1=2,ROUND(集計C!C55,3)/1000,集計C!C55))</f>
        <v>670592.72</v>
      </c>
      <c r="D55" s="37">
        <f>IF(データ!$V$1=3,ROUND(集計C!D55,6)/1000000,IF(データ!$V$1=2,ROUND(集計C!D55,3)/1000,集計C!D55))</f>
        <v>20161.135999999999</v>
      </c>
      <c r="E55" s="37">
        <f>IF(データ!$V$1=3,ROUND(集計C!E55,6)/1000000,IF(データ!$V$1=2,ROUND(集計C!E55,3)/1000,集計C!E55))</f>
        <v>20000</v>
      </c>
      <c r="F55" s="37">
        <f>IF(データ!$V$1=3,ROUND(集計C!F55,6)/1000000,IF(データ!$V$1=2,ROUND(集計C!F55,3)/1000,集計C!F55))</f>
        <v>161.136</v>
      </c>
      <c r="G55" s="37">
        <f>IF(データ!$V$1=3,ROUND(集計C!G55,6)/1000000,IF(データ!$V$1=2,ROUND(集計C!G55,3)/1000,集計C!G55))</f>
        <v>670753.85600000003</v>
      </c>
    </row>
    <row r="56" spans="1:7" x14ac:dyDescent="0.5">
      <c r="A56" s="42">
        <v>1053000</v>
      </c>
      <c r="B56" s="35" t="s">
        <v>205</v>
      </c>
      <c r="C56" s="37">
        <f>IF(データ!$V$1=3,ROUND(集計C!C56,6)/1000000,IF(データ!$V$1=2,ROUND(集計C!C56,3)/1000,集計C!C56))</f>
        <v>104419.70299999999</v>
      </c>
      <c r="D56" s="37">
        <f>IF(データ!$V$1=3,ROUND(集計C!D56,6)/1000000,IF(データ!$V$1=2,ROUND(集計C!D56,3)/1000,集計C!D56))</f>
        <v>31010</v>
      </c>
      <c r="E56" s="37">
        <f>IF(データ!$V$1=3,ROUND(集計C!E56,6)/1000000,IF(データ!$V$1=2,ROUND(集計C!E56,3)/1000,集計C!E56))</f>
        <v>6464</v>
      </c>
      <c r="F56" s="37">
        <f>IF(データ!$V$1=3,ROUND(集計C!F56,6)/1000000,IF(データ!$V$1=2,ROUND(集計C!F56,3)/1000,集計C!F56))</f>
        <v>24546</v>
      </c>
      <c r="G56" s="37">
        <f>IF(データ!$V$1=3,ROUND(集計C!G56,6)/1000000,IF(データ!$V$1=2,ROUND(集計C!G56,3)/1000,集計C!G56))</f>
        <v>128965.70299999999</v>
      </c>
    </row>
    <row r="57" spans="1:7" x14ac:dyDescent="0.5">
      <c r="A57" s="42">
        <v>1054000</v>
      </c>
      <c r="B57" s="35" t="s">
        <v>68</v>
      </c>
      <c r="C57" s="37">
        <f>IF(データ!$V$1=3,ROUND(集計C!C57,6)/1000000,IF(データ!$V$1=2,ROUND(集計C!C57,3)/1000,集計C!C57))</f>
        <v>0</v>
      </c>
      <c r="D57" s="37">
        <f>IF(データ!$V$1=3,ROUND(集計C!D57,6)/1000000,IF(データ!$V$1=2,ROUND(集計C!D57,3)/1000,集計C!D57))</f>
        <v>0</v>
      </c>
      <c r="E57" s="37">
        <f>IF(データ!$V$1=3,ROUND(集計C!E57,6)/1000000,IF(データ!$V$1=2,ROUND(集計C!E57,3)/1000,集計C!E57))</f>
        <v>0</v>
      </c>
      <c r="F57" s="37">
        <f>IF(データ!$V$1=3,ROUND(集計C!F57,6)/1000000,IF(データ!$V$1=2,ROUND(集計C!F57,3)/1000,集計C!F57))</f>
        <v>0</v>
      </c>
      <c r="G57" s="37">
        <f>IF(データ!$V$1=3,ROUND(集計C!G57,6)/1000000,IF(データ!$V$1=2,ROUND(集計C!G57,3)/1000,集計C!G57))</f>
        <v>0</v>
      </c>
    </row>
    <row r="58" spans="1:7" x14ac:dyDescent="0.5">
      <c r="A58" s="42">
        <v>1055000</v>
      </c>
      <c r="B58" s="35" t="s">
        <v>206</v>
      </c>
      <c r="C58" s="37">
        <f>IF(データ!$V$1=3,ROUND(集計C!C58,6)/1000000,IF(データ!$V$1=2,ROUND(集計C!C58,3)/1000,集計C!C58))</f>
        <v>0</v>
      </c>
      <c r="D58" s="37">
        <f>IF(データ!$V$1=3,ROUND(集計C!D58,6)/1000000,IF(データ!$V$1=2,ROUND(集計C!D58,3)/1000,集計C!D58))</f>
        <v>0</v>
      </c>
      <c r="E58" s="37">
        <f>IF(データ!$V$1=3,ROUND(集計C!E58,6)/1000000,IF(データ!$V$1=2,ROUND(集計C!E58,3)/1000,集計C!E58))</f>
        <v>0</v>
      </c>
      <c r="F58" s="37">
        <f>IF(データ!$V$1=3,ROUND(集計C!F58,6)/1000000,IF(データ!$V$1=2,ROUND(集計C!F58,3)/1000,集計C!F58))</f>
        <v>0</v>
      </c>
      <c r="G58" s="37">
        <f>IF(データ!$V$1=3,ROUND(集計C!G58,6)/1000000,IF(データ!$V$1=2,ROUND(集計C!G58,3)/1000,集計C!G58))</f>
        <v>0</v>
      </c>
    </row>
    <row r="59" spans="1:7" x14ac:dyDescent="0.5">
      <c r="A59" s="42">
        <v>1056000</v>
      </c>
      <c r="B59" s="35" t="s">
        <v>597</v>
      </c>
      <c r="C59" s="37">
        <f>IF(データ!$V$1=3,ROUND(集計C!C59,6)/1000000,IF(データ!$V$1=2,ROUND(集計C!C59,3)/1000,集計C!C59))</f>
        <v>-442.92399999999998</v>
      </c>
      <c r="D59" s="37">
        <f>IF(データ!$V$1=3,ROUND(集計C!D59,6)/1000000,IF(データ!$V$1=2,ROUND(集計C!D59,3)/1000,集計C!D59))</f>
        <v>159.41900000000001</v>
      </c>
      <c r="E59" s="37">
        <f>IF(データ!$V$1=3,ROUND(集計C!E59,6)/1000000,IF(データ!$V$1=2,ROUND(集計C!E59,3)/1000,集計C!E59))</f>
        <v>13.606999999999999</v>
      </c>
      <c r="F59" s="37">
        <f>IF(データ!$V$1=3,ROUND(集計C!F59,6)/1000000,IF(データ!$V$1=2,ROUND(集計C!F59,3)/1000,集計C!F59))</f>
        <v>145.81200000000001</v>
      </c>
      <c r="G59" s="37">
        <f>IF(データ!$V$1=3,ROUND(集計C!G59,6)/1000000,IF(データ!$V$1=2,ROUND(集計C!G59,3)/1000,集計C!G59))</f>
        <v>-297.11200000000002</v>
      </c>
    </row>
    <row r="60" spans="1:7" x14ac:dyDescent="0.5">
      <c r="A60" s="42">
        <v>1056500</v>
      </c>
      <c r="B60" s="35" t="s">
        <v>207</v>
      </c>
      <c r="C60" s="37">
        <f>IF(データ!$V$1=3,ROUND(集計C!C60,6)/1000000,IF(データ!$V$1=2,ROUND(集計C!C60,3)/1000,集計C!C60))</f>
        <v>0</v>
      </c>
      <c r="D60" s="37">
        <f>IF(データ!$V$1=3,ROUND(集計C!D60,6)/1000000,IF(データ!$V$1=2,ROUND(集計C!D60,3)/1000,集計C!D60))</f>
        <v>0</v>
      </c>
      <c r="E60" s="37">
        <f>IF(データ!$V$1=3,ROUND(集計C!E60,6)/1000000,IF(データ!$V$1=2,ROUND(集計C!E60,3)/1000,集計C!E60))</f>
        <v>0</v>
      </c>
      <c r="F60" s="37">
        <f>IF(データ!$V$1=3,ROUND(集計C!F60,6)/1000000,IF(データ!$V$1=2,ROUND(集計C!F60,3)/1000,集計C!F60))</f>
        <v>0</v>
      </c>
      <c r="G60" s="37">
        <f>IF(データ!$V$1=3,ROUND(集計C!G60,6)/1000000,IF(データ!$V$1=2,ROUND(集計C!G60,3)/1000,集計C!G60))</f>
        <v>0</v>
      </c>
    </row>
    <row r="61" spans="1:7" x14ac:dyDescent="0.5">
      <c r="A61" s="42">
        <v>1057000</v>
      </c>
      <c r="B61" s="35" t="s">
        <v>208</v>
      </c>
      <c r="C61" s="37">
        <f>IF(データ!$V$1=3,ROUND(集計C!C61,6)/1000000,IF(データ!$V$1=2,ROUND(集計C!C61,3)/1000,集計C!C61))</f>
        <v>14022310.967</v>
      </c>
      <c r="D61" s="37">
        <f>IF(データ!$V$1=3,ROUND(集計C!D61,6)/1000000,IF(データ!$V$1=2,ROUND(集計C!D61,3)/1000,集計C!D61))</f>
        <v>10357842.171</v>
      </c>
      <c r="E61" s="37">
        <f>IF(データ!$V$1=3,ROUND(集計C!E61,6)/1000000,IF(データ!$V$1=2,ROUND(集計C!E61,3)/1000,集計C!E61))</f>
        <v>10321678.723999999</v>
      </c>
      <c r="F61" s="37">
        <f>IF(データ!$V$1=3,ROUND(集計C!F61,6)/1000000,IF(データ!$V$1=2,ROUND(集計C!F61,3)/1000,集計C!F61))</f>
        <v>-36163.447</v>
      </c>
      <c r="G61" s="37">
        <f>IF(データ!$V$1=3,ROUND(集計C!G61,6)/1000000,IF(データ!$V$1=2,ROUND(集計C!G61,3)/1000,集計C!G61))</f>
        <v>13986147.52</v>
      </c>
    </row>
    <row r="62" spans="1:7" x14ac:dyDescent="0.5">
      <c r="A62" s="42">
        <v>1058000</v>
      </c>
      <c r="B62" s="35" t="s">
        <v>209</v>
      </c>
      <c r="C62" s="37">
        <f>IF(データ!$V$1=3,ROUND(集計C!C62,6)/1000000,IF(データ!$V$1=2,ROUND(集計C!C62,3)/1000,集計C!C62))</f>
        <v>5956589.4929999998</v>
      </c>
      <c r="D62" s="37">
        <f>IF(データ!$V$1=3,ROUND(集計C!D62,6)/1000000,IF(データ!$V$1=2,ROUND(集計C!D62,3)/1000,集計C!D62))</f>
        <v>1199975.868</v>
      </c>
      <c r="E62" s="37">
        <f>IF(データ!$V$1=3,ROUND(集計C!E62,6)/1000000,IF(データ!$V$1=2,ROUND(集計C!E62,3)/1000,集計C!E62))</f>
        <v>1102286.05</v>
      </c>
      <c r="F62" s="37">
        <f>IF(データ!$V$1=3,ROUND(集計C!F62,6)/1000000,IF(データ!$V$1=2,ROUND(集計C!F62,3)/1000,集計C!F62))</f>
        <v>-97689.817999999999</v>
      </c>
      <c r="G62" s="37">
        <f>IF(データ!$V$1=3,ROUND(集計C!G62,6)/1000000,IF(データ!$V$1=2,ROUND(集計C!G62,3)/1000,集計C!G62))</f>
        <v>5858899.6749999998</v>
      </c>
    </row>
    <row r="63" spans="1:7" x14ac:dyDescent="0.5">
      <c r="A63" s="42">
        <v>1059000</v>
      </c>
      <c r="B63" s="35" t="s">
        <v>6</v>
      </c>
      <c r="C63" s="37">
        <f>IF(データ!$V$1=3,ROUND(集計C!C63,6)/1000000,IF(データ!$V$1=2,ROUND(集計C!C63,3)/1000,集計C!C63))</f>
        <v>5356881.6629999997</v>
      </c>
      <c r="D63" s="37">
        <f>IF(データ!$V$1=3,ROUND(集計C!D63,6)/1000000,IF(データ!$V$1=2,ROUND(集計C!D63,3)/1000,集計C!D63))</f>
        <v>625946.82999999996</v>
      </c>
      <c r="E63" s="37">
        <f>IF(データ!$V$1=3,ROUND(集計C!E63,6)/1000000,IF(データ!$V$1=2,ROUND(集計C!E63,3)/1000,集計C!E63))</f>
        <v>514891</v>
      </c>
      <c r="F63" s="37">
        <f>IF(データ!$V$1=3,ROUND(集計C!F63,6)/1000000,IF(データ!$V$1=2,ROUND(集計C!F63,3)/1000,集計C!F63))</f>
        <v>-111055.83</v>
      </c>
      <c r="G63" s="37">
        <f>IF(データ!$V$1=3,ROUND(集計C!G63,6)/1000000,IF(データ!$V$1=2,ROUND(集計C!G63,3)/1000,集計C!G63))</f>
        <v>5245825.8329999996</v>
      </c>
    </row>
    <row r="64" spans="1:7" x14ac:dyDescent="0.5">
      <c r="A64" s="42">
        <v>1060000</v>
      </c>
      <c r="B64" s="35" t="s">
        <v>8</v>
      </c>
      <c r="C64" s="37">
        <f>IF(データ!$V$1=3,ROUND(集計C!C64,6)/1000000,IF(データ!$V$1=2,ROUND(集計C!C64,3)/1000,集計C!C64))</f>
        <v>4526057.6629999997</v>
      </c>
      <c r="D64" s="37">
        <f>IF(データ!$V$1=3,ROUND(集計C!D64,6)/1000000,IF(データ!$V$1=2,ROUND(集計C!D64,3)/1000,集計C!D64))</f>
        <v>625946.82999999996</v>
      </c>
      <c r="E64" s="37">
        <f>IF(データ!$V$1=3,ROUND(集計C!E64,6)/1000000,IF(データ!$V$1=2,ROUND(集計C!E64,3)/1000,集計C!E64))</f>
        <v>505887</v>
      </c>
      <c r="F64" s="37">
        <f>IF(データ!$V$1=3,ROUND(集計C!F64,6)/1000000,IF(データ!$V$1=2,ROUND(集計C!F64,3)/1000,集計C!F64))</f>
        <v>-120059.83</v>
      </c>
      <c r="G64" s="37">
        <f>IF(データ!$V$1=3,ROUND(集計C!G64,6)/1000000,IF(データ!$V$1=2,ROUND(集計C!G64,3)/1000,集計C!G64))</f>
        <v>4405997.8329999996</v>
      </c>
    </row>
    <row r="65" spans="1:7" x14ac:dyDescent="0.5">
      <c r="A65" s="42">
        <v>1061000</v>
      </c>
      <c r="B65" s="35" t="s">
        <v>10</v>
      </c>
      <c r="C65" s="37">
        <f>IF(データ!$V$1=3,ROUND(集計C!C65,6)/1000000,IF(データ!$V$1=2,ROUND(集計C!C65,3)/1000,集計C!C65))</f>
        <v>0</v>
      </c>
      <c r="D65" s="37">
        <f>IF(データ!$V$1=3,ROUND(集計C!D65,6)/1000000,IF(データ!$V$1=2,ROUND(集計C!D65,3)/1000,集計C!D65))</f>
        <v>0</v>
      </c>
      <c r="E65" s="37">
        <f>IF(データ!$V$1=3,ROUND(集計C!E65,6)/1000000,IF(データ!$V$1=2,ROUND(集計C!E65,3)/1000,集計C!E65))</f>
        <v>0</v>
      </c>
      <c r="F65" s="37">
        <f>IF(データ!$V$1=3,ROUND(集計C!F65,6)/1000000,IF(データ!$V$1=2,ROUND(集計C!F65,3)/1000,集計C!F65))</f>
        <v>0</v>
      </c>
      <c r="G65" s="37">
        <f>IF(データ!$V$1=3,ROUND(集計C!G65,6)/1000000,IF(データ!$V$1=2,ROUND(集計C!G65,3)/1000,集計C!G65))</f>
        <v>0</v>
      </c>
    </row>
    <row r="66" spans="1:7" x14ac:dyDescent="0.5">
      <c r="A66" s="42">
        <v>1062000</v>
      </c>
      <c r="B66" s="35" t="s">
        <v>12</v>
      </c>
      <c r="C66" s="37">
        <f>IF(データ!$V$1=3,ROUND(集計C!C66,6)/1000000,IF(データ!$V$1=2,ROUND(集計C!C66,3)/1000,集計C!C66))</f>
        <v>830824</v>
      </c>
      <c r="D66" s="37">
        <f>IF(データ!$V$1=3,ROUND(集計C!D66,6)/1000000,IF(データ!$V$1=2,ROUND(集計C!D66,3)/1000,集計C!D66))</f>
        <v>0</v>
      </c>
      <c r="E66" s="37">
        <f>IF(データ!$V$1=3,ROUND(集計C!E66,6)/1000000,IF(データ!$V$1=2,ROUND(集計C!E66,3)/1000,集計C!E66))</f>
        <v>9004</v>
      </c>
      <c r="F66" s="37">
        <f>IF(データ!$V$1=3,ROUND(集計C!F66,6)/1000000,IF(データ!$V$1=2,ROUND(集計C!F66,3)/1000,集計C!F66))</f>
        <v>9004</v>
      </c>
      <c r="G66" s="37">
        <f>IF(データ!$V$1=3,ROUND(集計C!G66,6)/1000000,IF(データ!$V$1=2,ROUND(集計C!G66,3)/1000,集計C!G66))</f>
        <v>839828</v>
      </c>
    </row>
    <row r="67" spans="1:7" x14ac:dyDescent="0.5">
      <c r="A67" s="42">
        <v>1063000</v>
      </c>
      <c r="B67" s="35" t="s">
        <v>14</v>
      </c>
      <c r="C67" s="37">
        <f>IF(データ!$V$1=3,ROUND(集計C!C67,6)/1000000,IF(データ!$V$1=2,ROUND(集計C!C67,3)/1000,集計C!C67))</f>
        <v>0</v>
      </c>
      <c r="D67" s="37">
        <f>IF(データ!$V$1=3,ROUND(集計C!D67,6)/1000000,IF(データ!$V$1=2,ROUND(集計C!D67,3)/1000,集計C!D67))</f>
        <v>0</v>
      </c>
      <c r="E67" s="37">
        <f>IF(データ!$V$1=3,ROUND(集計C!E67,6)/1000000,IF(データ!$V$1=2,ROUND(集計C!E67,3)/1000,集計C!E67))</f>
        <v>0</v>
      </c>
      <c r="F67" s="37">
        <f>IF(データ!$V$1=3,ROUND(集計C!F67,6)/1000000,IF(データ!$V$1=2,ROUND(集計C!F67,3)/1000,集計C!F67))</f>
        <v>0</v>
      </c>
      <c r="G67" s="37">
        <f>IF(データ!$V$1=3,ROUND(集計C!G67,6)/1000000,IF(データ!$V$1=2,ROUND(集計C!G67,3)/1000,集計C!G67))</f>
        <v>0</v>
      </c>
    </row>
    <row r="68" spans="1:7" x14ac:dyDescent="0.5">
      <c r="A68" s="42">
        <v>1064000</v>
      </c>
      <c r="B68" s="35" t="s">
        <v>16</v>
      </c>
      <c r="C68" s="37">
        <f>IF(データ!$V$1=3,ROUND(集計C!C68,6)/1000000,IF(データ!$V$1=2,ROUND(集計C!C68,3)/1000,集計C!C68))</f>
        <v>0</v>
      </c>
      <c r="D68" s="37">
        <f>IF(データ!$V$1=3,ROUND(集計C!D68,6)/1000000,IF(データ!$V$1=2,ROUND(集計C!D68,3)/1000,集計C!D68))</f>
        <v>0</v>
      </c>
      <c r="E68" s="37">
        <f>IF(データ!$V$1=3,ROUND(集計C!E68,6)/1000000,IF(データ!$V$1=2,ROUND(集計C!E68,3)/1000,集計C!E68))</f>
        <v>0</v>
      </c>
      <c r="F68" s="37">
        <f>IF(データ!$V$1=3,ROUND(集計C!F68,6)/1000000,IF(データ!$V$1=2,ROUND(集計C!F68,3)/1000,集計C!F68))</f>
        <v>0</v>
      </c>
      <c r="G68" s="37">
        <f>IF(データ!$V$1=3,ROUND(集計C!G68,6)/1000000,IF(データ!$V$1=2,ROUND(集計C!G68,3)/1000,集計C!G68))</f>
        <v>0</v>
      </c>
    </row>
    <row r="69" spans="1:7" x14ac:dyDescent="0.5">
      <c r="A69" s="42">
        <v>1065000</v>
      </c>
      <c r="B69" s="35" t="s">
        <v>18</v>
      </c>
      <c r="C69" s="37">
        <f>IF(データ!$V$1=3,ROUND(集計C!C69,6)/1000000,IF(データ!$V$1=2,ROUND(集計C!C69,3)/1000,集計C!C69))</f>
        <v>599707.82999999996</v>
      </c>
      <c r="D69" s="37">
        <f>IF(データ!$V$1=3,ROUND(集計C!D69,6)/1000000,IF(データ!$V$1=2,ROUND(集計C!D69,3)/1000,集計C!D69))</f>
        <v>574029.03799999994</v>
      </c>
      <c r="E69" s="37">
        <f>IF(データ!$V$1=3,ROUND(集計C!E69,6)/1000000,IF(データ!$V$1=2,ROUND(集計C!E69,3)/1000,集計C!E69))</f>
        <v>587395.05000000005</v>
      </c>
      <c r="F69" s="37">
        <f>IF(データ!$V$1=3,ROUND(集計C!F69,6)/1000000,IF(データ!$V$1=2,ROUND(集計C!F69,3)/1000,集計C!F69))</f>
        <v>13366.012000000001</v>
      </c>
      <c r="G69" s="37">
        <f>IF(データ!$V$1=3,ROUND(集計C!G69,6)/1000000,IF(データ!$V$1=2,ROUND(集計C!G69,3)/1000,集計C!G69))</f>
        <v>613073.84199999995</v>
      </c>
    </row>
    <row r="70" spans="1:7" x14ac:dyDescent="0.5">
      <c r="A70" s="42">
        <v>1066000</v>
      </c>
      <c r="B70" s="35" t="s">
        <v>20</v>
      </c>
      <c r="C70" s="37">
        <f>IF(データ!$V$1=3,ROUND(集計C!C70,6)/1000000,IF(データ!$V$1=2,ROUND(集計C!C70,3)/1000,集計C!C70))</f>
        <v>526947.69400000002</v>
      </c>
      <c r="D70" s="37">
        <f>IF(データ!$V$1=3,ROUND(集計C!D70,6)/1000000,IF(データ!$V$1=2,ROUND(集計C!D70,3)/1000,集計C!D70))</f>
        <v>517788.83399999997</v>
      </c>
      <c r="E70" s="37">
        <f>IF(データ!$V$1=3,ROUND(集計C!E70,6)/1000000,IF(データ!$V$1=2,ROUND(集計C!E70,3)/1000,集計C!E70))</f>
        <v>526251.82999999996</v>
      </c>
      <c r="F70" s="37">
        <f>IF(データ!$V$1=3,ROUND(集計C!F70,6)/1000000,IF(データ!$V$1=2,ROUND(集計C!F70,3)/1000,集計C!F70))</f>
        <v>8462.9959999999992</v>
      </c>
      <c r="G70" s="37">
        <f>IF(データ!$V$1=3,ROUND(集計C!G70,6)/1000000,IF(データ!$V$1=2,ROUND(集計C!G70,3)/1000,集計C!G70))</f>
        <v>535410.68999999994</v>
      </c>
    </row>
    <row r="71" spans="1:7" x14ac:dyDescent="0.5">
      <c r="A71" s="42">
        <v>1067000</v>
      </c>
      <c r="B71" s="35" t="s">
        <v>22</v>
      </c>
      <c r="C71" s="37">
        <f>IF(データ!$V$1=3,ROUND(集計C!C71,6)/1000000,IF(データ!$V$1=2,ROUND(集計C!C71,3)/1000,集計C!C71))</f>
        <v>0</v>
      </c>
      <c r="D71" s="37">
        <f>IF(データ!$V$1=3,ROUND(集計C!D71,6)/1000000,IF(データ!$V$1=2,ROUND(集計C!D71,3)/1000,集計C!D71))</f>
        <v>0</v>
      </c>
      <c r="E71" s="37">
        <f>IF(データ!$V$1=3,ROUND(集計C!E71,6)/1000000,IF(データ!$V$1=2,ROUND(集計C!E71,3)/1000,集計C!E71))</f>
        <v>0</v>
      </c>
      <c r="F71" s="37">
        <f>IF(データ!$V$1=3,ROUND(集計C!F71,6)/1000000,IF(データ!$V$1=2,ROUND(集計C!F71,3)/1000,集計C!F71))</f>
        <v>0</v>
      </c>
      <c r="G71" s="37">
        <f>IF(データ!$V$1=3,ROUND(集計C!G71,6)/1000000,IF(データ!$V$1=2,ROUND(集計C!G71,3)/1000,集計C!G71))</f>
        <v>0</v>
      </c>
    </row>
    <row r="72" spans="1:7" x14ac:dyDescent="0.5">
      <c r="A72" s="42">
        <v>1068000</v>
      </c>
      <c r="B72" s="35" t="s">
        <v>24</v>
      </c>
      <c r="C72" s="37">
        <f>IF(データ!$V$1=3,ROUND(集計C!C72,6)/1000000,IF(データ!$V$1=2,ROUND(集計C!C72,3)/1000,集計C!C72))</f>
        <v>0</v>
      </c>
      <c r="D72" s="37">
        <f>IF(データ!$V$1=3,ROUND(集計C!D72,6)/1000000,IF(データ!$V$1=2,ROUND(集計C!D72,3)/1000,集計C!D72))</f>
        <v>0</v>
      </c>
      <c r="E72" s="37">
        <f>IF(データ!$V$1=3,ROUND(集計C!E72,6)/1000000,IF(データ!$V$1=2,ROUND(集計C!E72,3)/1000,集計C!E72))</f>
        <v>0</v>
      </c>
      <c r="F72" s="37">
        <f>IF(データ!$V$1=3,ROUND(集計C!F72,6)/1000000,IF(データ!$V$1=2,ROUND(集計C!F72,3)/1000,集計C!F72))</f>
        <v>0</v>
      </c>
      <c r="G72" s="37">
        <f>IF(データ!$V$1=3,ROUND(集計C!G72,6)/1000000,IF(データ!$V$1=2,ROUND(集計C!G72,3)/1000,集計C!G72))</f>
        <v>0</v>
      </c>
    </row>
    <row r="73" spans="1:7" x14ac:dyDescent="0.5">
      <c r="A73" s="42">
        <v>1069000</v>
      </c>
      <c r="B73" s="35" t="s">
        <v>26</v>
      </c>
      <c r="C73" s="37">
        <f>IF(データ!$V$1=3,ROUND(集計C!C73,6)/1000000,IF(データ!$V$1=2,ROUND(集計C!C73,3)/1000,集計C!C73))</f>
        <v>0</v>
      </c>
      <c r="D73" s="37">
        <f>IF(データ!$V$1=3,ROUND(集計C!D73,6)/1000000,IF(データ!$V$1=2,ROUND(集計C!D73,3)/1000,集計C!D73))</f>
        <v>0</v>
      </c>
      <c r="E73" s="37">
        <f>IF(データ!$V$1=3,ROUND(集計C!E73,6)/1000000,IF(データ!$V$1=2,ROUND(集計C!E73,3)/1000,集計C!E73))</f>
        <v>0</v>
      </c>
      <c r="F73" s="37">
        <f>IF(データ!$V$1=3,ROUND(集計C!F73,6)/1000000,IF(データ!$V$1=2,ROUND(集計C!F73,3)/1000,集計C!F73))</f>
        <v>0</v>
      </c>
      <c r="G73" s="37">
        <f>IF(データ!$V$1=3,ROUND(集計C!G73,6)/1000000,IF(データ!$V$1=2,ROUND(集計C!G73,3)/1000,集計C!G73))</f>
        <v>0</v>
      </c>
    </row>
    <row r="74" spans="1:7" x14ac:dyDescent="0.5">
      <c r="A74" s="42">
        <v>1070000</v>
      </c>
      <c r="B74" s="35" t="s">
        <v>28</v>
      </c>
      <c r="C74" s="37">
        <f>IF(データ!$V$1=3,ROUND(集計C!C74,6)/1000000,IF(データ!$V$1=2,ROUND(集計C!C74,3)/1000,集計C!C74))</f>
        <v>0</v>
      </c>
      <c r="D74" s="37">
        <f>IF(データ!$V$1=3,ROUND(集計C!D74,6)/1000000,IF(データ!$V$1=2,ROUND(集計C!D74,3)/1000,集計C!D74))</f>
        <v>0</v>
      </c>
      <c r="E74" s="37">
        <f>IF(データ!$V$1=3,ROUND(集計C!E74,6)/1000000,IF(データ!$V$1=2,ROUND(集計C!E74,3)/1000,集計C!E74))</f>
        <v>0</v>
      </c>
      <c r="F74" s="37">
        <f>IF(データ!$V$1=3,ROUND(集計C!F74,6)/1000000,IF(データ!$V$1=2,ROUND(集計C!F74,3)/1000,集計C!F74))</f>
        <v>0</v>
      </c>
      <c r="G74" s="37">
        <f>IF(データ!$V$1=3,ROUND(集計C!G74,6)/1000000,IF(データ!$V$1=2,ROUND(集計C!G74,3)/1000,集計C!G74))</f>
        <v>0</v>
      </c>
    </row>
    <row r="75" spans="1:7" x14ac:dyDescent="0.5">
      <c r="A75" s="42">
        <v>1071000</v>
      </c>
      <c r="B75" s="35" t="s">
        <v>30</v>
      </c>
      <c r="C75" s="37">
        <f>IF(データ!$V$1=3,ROUND(集計C!C75,6)/1000000,IF(データ!$V$1=2,ROUND(集計C!C75,3)/1000,集計C!C75))</f>
        <v>56180.955999999998</v>
      </c>
      <c r="D75" s="37">
        <f>IF(データ!$V$1=3,ROUND(集計C!D75,6)/1000000,IF(データ!$V$1=2,ROUND(集計C!D75,3)/1000,集計C!D75))</f>
        <v>56180.955999999998</v>
      </c>
      <c r="E75" s="37">
        <f>IF(データ!$V$1=3,ROUND(集計C!E75,6)/1000000,IF(データ!$V$1=2,ROUND(集計C!E75,3)/1000,集計C!E75))</f>
        <v>61143.22</v>
      </c>
      <c r="F75" s="37">
        <f>IF(データ!$V$1=3,ROUND(集計C!F75,6)/1000000,IF(データ!$V$1=2,ROUND(集計C!F75,3)/1000,集計C!F75))</f>
        <v>4962.2640000000001</v>
      </c>
      <c r="G75" s="37">
        <f>IF(データ!$V$1=3,ROUND(集計C!G75,6)/1000000,IF(データ!$V$1=2,ROUND(集計C!G75,3)/1000,集計C!G75))</f>
        <v>61143.22</v>
      </c>
    </row>
    <row r="76" spans="1:7" x14ac:dyDescent="0.5">
      <c r="A76" s="42">
        <v>1072000</v>
      </c>
      <c r="B76" s="35" t="s">
        <v>32</v>
      </c>
      <c r="C76" s="37">
        <f>IF(データ!$V$1=3,ROUND(集計C!C76,6)/1000000,IF(データ!$V$1=2,ROUND(集計C!C76,3)/1000,集計C!C76))</f>
        <v>16579.18</v>
      </c>
      <c r="D76" s="37">
        <f>IF(データ!$V$1=3,ROUND(集計C!D76,6)/1000000,IF(データ!$V$1=2,ROUND(集計C!D76,3)/1000,集計C!D76))</f>
        <v>59.247999999999998</v>
      </c>
      <c r="E76" s="37">
        <f>IF(データ!$V$1=3,ROUND(集計C!E76,6)/1000000,IF(データ!$V$1=2,ROUND(集計C!E76,3)/1000,集計C!E76))</f>
        <v>0</v>
      </c>
      <c r="F76" s="37">
        <f>IF(データ!$V$1=3,ROUND(集計C!F76,6)/1000000,IF(データ!$V$1=2,ROUND(集計C!F76,3)/1000,集計C!F76))</f>
        <v>-59.247999999999998</v>
      </c>
      <c r="G76" s="37">
        <f>IF(データ!$V$1=3,ROUND(集計C!G76,6)/1000000,IF(データ!$V$1=2,ROUND(集計C!G76,3)/1000,集計C!G76))</f>
        <v>16519.932000000001</v>
      </c>
    </row>
    <row r="77" spans="1:7" x14ac:dyDescent="0.5">
      <c r="A77" s="42">
        <v>1073000</v>
      </c>
      <c r="B77" s="35" t="s">
        <v>210</v>
      </c>
      <c r="C77" s="37">
        <f>IF(データ!$V$1=3,ROUND(集計C!C77,6)/1000000,IF(データ!$V$1=2,ROUND(集計C!C77,3)/1000,集計C!C77))</f>
        <v>0</v>
      </c>
      <c r="D77" s="37">
        <f>IF(データ!$V$1=3,ROUND(集計C!D77,6)/1000000,IF(データ!$V$1=2,ROUND(集計C!D77,3)/1000,集計C!D77))</f>
        <v>0</v>
      </c>
      <c r="E77" s="37">
        <f>IF(データ!$V$1=3,ROUND(集計C!E77,6)/1000000,IF(データ!$V$1=2,ROUND(集計C!E77,3)/1000,集計C!E77))</f>
        <v>0</v>
      </c>
      <c r="F77" s="37">
        <f>IF(データ!$V$1=3,ROUND(集計C!F77,6)/1000000,IF(データ!$V$1=2,ROUND(集計C!F77,3)/1000,集計C!F77))</f>
        <v>0</v>
      </c>
      <c r="G77" s="37">
        <f>IF(データ!$V$1=3,ROUND(集計C!G77,6)/1000000,IF(データ!$V$1=2,ROUND(集計C!G77,3)/1000,集計C!G77))</f>
        <v>0</v>
      </c>
    </row>
    <row r="78" spans="1:7" x14ac:dyDescent="0.5">
      <c r="A78" s="42">
        <v>1074000</v>
      </c>
      <c r="B78" s="35" t="s">
        <v>211</v>
      </c>
      <c r="C78" s="37">
        <f>IF(データ!$V$1=3,ROUND(集計C!C78,6)/1000000,IF(データ!$V$1=2,ROUND(集計C!C78,3)/1000,集計C!C78))</f>
        <v>8065721.4740000004</v>
      </c>
      <c r="D78" s="37">
        <f>IF(データ!$V$1=3,ROUND(集計C!D78,6)/1000000,IF(データ!$V$1=2,ROUND(集計C!D78,3)/1000,集計C!D78))</f>
        <v>9157866.3029999994</v>
      </c>
      <c r="E78" s="37">
        <f>IF(データ!$V$1=3,ROUND(集計C!E78,6)/1000000,IF(データ!$V$1=2,ROUND(集計C!E78,3)/1000,集計C!E78))</f>
        <v>9219392.6740000006</v>
      </c>
      <c r="F78" s="37">
        <f>IF(データ!$V$1=3,ROUND(集計C!F78,6)/1000000,IF(データ!$V$1=2,ROUND(集計C!F78,3)/1000,集計C!F78))</f>
        <v>61526.370999999999</v>
      </c>
      <c r="G78" s="37">
        <f>IF(データ!$V$1=3,ROUND(集計C!G78,6)/1000000,IF(データ!$V$1=2,ROUND(集計C!G78,3)/1000,集計C!G78))</f>
        <v>8127247.8449999997</v>
      </c>
    </row>
    <row r="79" spans="1:7" x14ac:dyDescent="0.5">
      <c r="A79" s="42">
        <v>1075000</v>
      </c>
      <c r="B79" s="35" t="s">
        <v>40</v>
      </c>
      <c r="C79" s="37">
        <f>IF(データ!$V$1=3,ROUND(集計C!C79,6)/1000000,IF(データ!$V$1=2,ROUND(集計C!C79,3)/1000,集計C!C79))</f>
        <v>13467163.441</v>
      </c>
      <c r="D79" s="37">
        <f>IF(データ!$V$1=3,ROUND(集計C!D79,6)/1000000,IF(データ!$V$1=2,ROUND(集計C!D79,3)/1000,集計C!D79))</f>
        <v>652206.86399999994</v>
      </c>
      <c r="E79" s="37">
        <f>IF(データ!$V$1=3,ROUND(集計C!E79,6)/1000000,IF(データ!$V$1=2,ROUND(集計C!E79,3)/1000,集計C!E79))</f>
        <v>740118.46900000004</v>
      </c>
      <c r="F79" s="37">
        <f>IF(データ!$V$1=3,ROUND(集計C!F79,6)/1000000,IF(データ!$V$1=2,ROUND(集計C!F79,3)/1000,集計C!F79))</f>
        <v>87911.604999999996</v>
      </c>
      <c r="G79" s="37">
        <f>IF(データ!$V$1=3,ROUND(集計C!G79,6)/1000000,IF(データ!$V$1=2,ROUND(集計C!G79,3)/1000,集計C!G79))</f>
        <v>13555075.046</v>
      </c>
    </row>
    <row r="80" spans="1:7" x14ac:dyDescent="0.5">
      <c r="A80" s="42">
        <v>1076000</v>
      </c>
      <c r="B80" s="35" t="s">
        <v>42</v>
      </c>
      <c r="C80" s="37">
        <f>IF(データ!$V$1=3,ROUND(集計C!C80,6)/1000000,IF(データ!$V$1=2,ROUND(集計C!C80,3)/1000,集計C!C80))</f>
        <v>-5401441.9670000002</v>
      </c>
      <c r="D80" s="37">
        <f>IF(データ!$V$1=3,ROUND(集計C!D80,6)/1000000,IF(データ!$V$1=2,ROUND(集計C!D80,3)/1000,集計C!D80))</f>
        <v>8505659.4389999993</v>
      </c>
      <c r="E80" s="37">
        <f>IF(データ!$V$1=3,ROUND(集計C!E80,6)/1000000,IF(データ!$V$1=2,ROUND(集計C!E80,3)/1000,集計C!E80))</f>
        <v>8479274.2050000001</v>
      </c>
      <c r="F80" s="37">
        <f>IF(データ!$V$1=3,ROUND(集計C!F80,6)/1000000,IF(データ!$V$1=2,ROUND(集計C!F80,3)/1000,集計C!F80))</f>
        <v>-26385.234</v>
      </c>
      <c r="G80" s="37">
        <f>IF(データ!$V$1=3,ROUND(集計C!G80,6)/1000000,IF(データ!$V$1=2,ROUND(集計C!G80,3)/1000,集計C!G80))</f>
        <v>-5427827.2010000004</v>
      </c>
    </row>
    <row r="81" spans="1:7" x14ac:dyDescent="0.5">
      <c r="A81" s="42">
        <v>1076500</v>
      </c>
      <c r="B81" s="35" t="s">
        <v>212</v>
      </c>
      <c r="C81" s="37">
        <f>IF(データ!$V$1=3,ROUND(集計C!C81,6)/1000000,IF(データ!$V$1=2,ROUND(集計C!C81,3)/1000,集計C!C81))</f>
        <v>0</v>
      </c>
      <c r="D81" s="37">
        <f>IF(データ!$V$1=3,ROUND(集計C!D81,6)/1000000,IF(データ!$V$1=2,ROUND(集計C!D81,3)/1000,集計C!D81))</f>
        <v>0</v>
      </c>
      <c r="E81" s="37">
        <f>IF(データ!$V$1=3,ROUND(集計C!E81,6)/1000000,IF(データ!$V$1=2,ROUND(集計C!E81,3)/1000,集計C!E81))</f>
        <v>0</v>
      </c>
      <c r="F81" s="37">
        <f>IF(データ!$V$1=3,ROUND(集計C!F81,6)/1000000,IF(データ!$V$1=2,ROUND(集計C!F81,3)/1000,集計C!F81))</f>
        <v>0</v>
      </c>
      <c r="G81" s="37">
        <f>IF(データ!$V$1=3,ROUND(集計C!G81,6)/1000000,IF(データ!$V$1=2,ROUND(集計C!G81,3)/1000,集計C!G81))</f>
        <v>0</v>
      </c>
    </row>
    <row r="82" spans="1:7" x14ac:dyDescent="0.5">
      <c r="A82" s="42">
        <v>2001000</v>
      </c>
      <c r="B82" s="35" t="s">
        <v>98</v>
      </c>
      <c r="C82" s="37">
        <f>IF(データ!$V$1=3,ROUND(集計C!C82,6)/1000000,IF(データ!$V$1=2,ROUND(集計C!C82,3)/1000,集計C!C82))</f>
        <v>-223191.82399999999</v>
      </c>
      <c r="D82" s="37">
        <f>IF(データ!$V$1=3,ROUND(集計C!D82,6)/1000000,IF(データ!$V$1=2,ROUND(集計C!D82,3)/1000,集計C!D82))</f>
        <v>7156380.1500000004</v>
      </c>
      <c r="E82" s="37">
        <f>IF(データ!$V$1=3,ROUND(集計C!E82,6)/1000000,IF(データ!$V$1=2,ROUND(集計C!E82,3)/1000,集計C!E82))</f>
        <v>1057930.8859999999</v>
      </c>
      <c r="F82" s="37">
        <f>IF(データ!$V$1=3,ROUND(集計C!F82,6)/1000000,IF(データ!$V$1=2,ROUND(集計C!F82,3)/1000,集計C!F82))</f>
        <v>6098449.2640000004</v>
      </c>
      <c r="G82" s="37">
        <f>IF(データ!$V$1=3,ROUND(集計C!G82,6)/1000000,IF(データ!$V$1=2,ROUND(集計C!G82,3)/1000,集計C!G82))</f>
        <v>5875257.4400000004</v>
      </c>
    </row>
    <row r="83" spans="1:7" x14ac:dyDescent="0.5">
      <c r="A83" s="42">
        <v>2002000</v>
      </c>
      <c r="B83" s="35" t="s">
        <v>75</v>
      </c>
      <c r="C83" s="37">
        <f>IF(データ!$V$1=3,ROUND(集計C!C83,6)/1000000,IF(データ!$V$1=2,ROUND(集計C!C83,3)/1000,集計C!C83))</f>
        <v>-223191.82399999999</v>
      </c>
      <c r="D83" s="37">
        <f>IF(データ!$V$1=3,ROUND(集計C!D83,6)/1000000,IF(データ!$V$1=2,ROUND(集計C!D83,3)/1000,集計C!D83))</f>
        <v>7150028.1849999996</v>
      </c>
      <c r="E83" s="37">
        <f>IF(データ!$V$1=3,ROUND(集計C!E83,6)/1000000,IF(データ!$V$1=2,ROUND(集計C!E83,3)/1000,集計C!E83))</f>
        <v>681793.31400000001</v>
      </c>
      <c r="F83" s="37">
        <f>IF(データ!$V$1=3,ROUND(集計C!F83,6)/1000000,IF(データ!$V$1=2,ROUND(集計C!F83,3)/1000,集計C!F83))</f>
        <v>6468234.8710000003</v>
      </c>
      <c r="G83" s="37">
        <f>IF(データ!$V$1=3,ROUND(集計C!G83,6)/1000000,IF(データ!$V$1=2,ROUND(集計C!G83,3)/1000,集計C!G83))</f>
        <v>6245043.0470000003</v>
      </c>
    </row>
    <row r="84" spans="1:7" x14ac:dyDescent="0.5">
      <c r="A84" s="42">
        <v>2003000</v>
      </c>
      <c r="B84" s="35" t="s">
        <v>76</v>
      </c>
      <c r="C84" s="37">
        <f>IF(データ!$V$1=3,ROUND(集計C!C84,6)/1000000,IF(データ!$V$1=2,ROUND(集計C!C84,3)/1000,集計C!C84))</f>
        <v>0</v>
      </c>
      <c r="D84" s="37">
        <f>IF(データ!$V$1=3,ROUND(集計C!D84,6)/1000000,IF(データ!$V$1=2,ROUND(集計C!D84,3)/1000,集計C!D84))</f>
        <v>4076895.3149999999</v>
      </c>
      <c r="E84" s="37">
        <f>IF(データ!$V$1=3,ROUND(集計C!E84,6)/1000000,IF(データ!$V$1=2,ROUND(集計C!E84,3)/1000,集計C!E84))</f>
        <v>677817.91399999999</v>
      </c>
      <c r="F84" s="37">
        <f>IF(データ!$V$1=3,ROUND(集計C!F84,6)/1000000,IF(データ!$V$1=2,ROUND(集計C!F84,3)/1000,集計C!F84))</f>
        <v>3399077.4010000001</v>
      </c>
      <c r="G84" s="37">
        <f>IF(データ!$V$1=3,ROUND(集計C!G84,6)/1000000,IF(データ!$V$1=2,ROUND(集計C!G84,3)/1000,集計C!G84))</f>
        <v>3399077.4010000001</v>
      </c>
    </row>
    <row r="85" spans="1:7" x14ac:dyDescent="0.5">
      <c r="A85" s="42">
        <v>2004000</v>
      </c>
      <c r="B85" s="35" t="s">
        <v>77</v>
      </c>
      <c r="C85" s="37">
        <f>IF(データ!$V$1=3,ROUND(集計C!C85,6)/1000000,IF(データ!$V$1=2,ROUND(集計C!C85,3)/1000,集計C!C85))</f>
        <v>0</v>
      </c>
      <c r="D85" s="37">
        <f>IF(データ!$V$1=3,ROUND(集計C!D85,6)/1000000,IF(データ!$V$1=2,ROUND(集計C!D85,3)/1000,集計C!D85))</f>
        <v>1022086.287</v>
      </c>
      <c r="E85" s="37">
        <f>IF(データ!$V$1=3,ROUND(集計C!E85,6)/1000000,IF(データ!$V$1=2,ROUND(集計C!E85,3)/1000,集計C!E85))</f>
        <v>56180.955999999998</v>
      </c>
      <c r="F85" s="37">
        <f>IF(データ!$V$1=3,ROUND(集計C!F85,6)/1000000,IF(データ!$V$1=2,ROUND(集計C!F85,3)/1000,集計C!F85))</f>
        <v>965905.33100000001</v>
      </c>
      <c r="G85" s="37">
        <f>IF(データ!$V$1=3,ROUND(集計C!G85,6)/1000000,IF(データ!$V$1=2,ROUND(集計C!G85,3)/1000,集計C!G85))</f>
        <v>965905.33100000001</v>
      </c>
    </row>
    <row r="86" spans="1:7" x14ac:dyDescent="0.5">
      <c r="A86" s="42">
        <v>2005000</v>
      </c>
      <c r="B86" s="35" t="s">
        <v>213</v>
      </c>
      <c r="C86" s="37">
        <f>IF(データ!$V$1=3,ROUND(集計C!C86,6)/1000000,IF(データ!$V$1=2,ROUND(集計C!C86,3)/1000,集計C!C86))</f>
        <v>0</v>
      </c>
      <c r="D86" s="37">
        <f>IF(データ!$V$1=3,ROUND(集計C!D86,6)/1000000,IF(データ!$V$1=2,ROUND(集計C!D86,3)/1000,集計C!D86))</f>
        <v>790417.06299999997</v>
      </c>
      <c r="E86" s="37">
        <f>IF(データ!$V$1=3,ROUND(集計C!E86,6)/1000000,IF(データ!$V$1=2,ROUND(集計C!E86,3)/1000,集計C!E86))</f>
        <v>56180.955999999998</v>
      </c>
      <c r="F86" s="37">
        <f>IF(データ!$V$1=3,ROUND(集計C!F86,6)/1000000,IF(データ!$V$1=2,ROUND(集計C!F86,3)/1000,集計C!F86))</f>
        <v>734236.10699999996</v>
      </c>
      <c r="G86" s="37">
        <f>IF(データ!$V$1=3,ROUND(集計C!G86,6)/1000000,IF(データ!$V$1=2,ROUND(集計C!G86,3)/1000,集計C!G86))</f>
        <v>734236.10699999996</v>
      </c>
    </row>
    <row r="87" spans="1:7" x14ac:dyDescent="0.5">
      <c r="A87" s="42">
        <v>2006000</v>
      </c>
      <c r="B87" s="35" t="s">
        <v>78</v>
      </c>
      <c r="C87" s="37">
        <f>IF(データ!$V$1=3,ROUND(集計C!C87,6)/1000000,IF(データ!$V$1=2,ROUND(集計C!C87,3)/1000,集計C!C87))</f>
        <v>0</v>
      </c>
      <c r="D87" s="37">
        <f>IF(データ!$V$1=3,ROUND(集計C!D87,6)/1000000,IF(データ!$V$1=2,ROUND(集計C!D87,3)/1000,集計C!D87))</f>
        <v>61143.22</v>
      </c>
      <c r="E87" s="37">
        <f>IF(データ!$V$1=3,ROUND(集計C!E87,6)/1000000,IF(データ!$V$1=2,ROUND(集計C!E87,3)/1000,集計C!E87))</f>
        <v>0</v>
      </c>
      <c r="F87" s="37">
        <f>IF(データ!$V$1=3,ROUND(集計C!F87,6)/1000000,IF(データ!$V$1=2,ROUND(集計C!F87,3)/1000,集計C!F87))</f>
        <v>61143.22</v>
      </c>
      <c r="G87" s="37">
        <f>IF(データ!$V$1=3,ROUND(集計C!G87,6)/1000000,IF(データ!$V$1=2,ROUND(集計C!G87,3)/1000,集計C!G87))</f>
        <v>61143.22</v>
      </c>
    </row>
    <row r="88" spans="1:7" x14ac:dyDescent="0.5">
      <c r="A88" s="42">
        <v>2007000</v>
      </c>
      <c r="B88" s="35" t="s">
        <v>79</v>
      </c>
      <c r="C88" s="37">
        <f>IF(データ!$V$1=3,ROUND(集計C!C88,6)/1000000,IF(データ!$V$1=2,ROUND(集計C!C88,3)/1000,集計C!C88))</f>
        <v>0</v>
      </c>
      <c r="D88" s="37">
        <f>IF(データ!$V$1=3,ROUND(集計C!D88,6)/1000000,IF(データ!$V$1=2,ROUND(集計C!D88,3)/1000,集計C!D88))</f>
        <v>9004</v>
      </c>
      <c r="E88" s="37">
        <f>IF(データ!$V$1=3,ROUND(集計C!E88,6)/1000000,IF(データ!$V$1=2,ROUND(集計C!E88,3)/1000,集計C!E88))</f>
        <v>0</v>
      </c>
      <c r="F88" s="37">
        <f>IF(データ!$V$1=3,ROUND(集計C!F88,6)/1000000,IF(データ!$V$1=2,ROUND(集計C!F88,3)/1000,集計C!F88))</f>
        <v>9004</v>
      </c>
      <c r="G88" s="37">
        <f>IF(データ!$V$1=3,ROUND(集計C!G88,6)/1000000,IF(データ!$V$1=2,ROUND(集計C!G88,3)/1000,集計C!G88))</f>
        <v>9004</v>
      </c>
    </row>
    <row r="89" spans="1:7" x14ac:dyDescent="0.5">
      <c r="A89" s="42">
        <v>2008000</v>
      </c>
      <c r="B89" s="35" t="s">
        <v>80</v>
      </c>
      <c r="C89" s="37">
        <f>IF(データ!$V$1=3,ROUND(集計C!C89,6)/1000000,IF(データ!$V$1=2,ROUND(集計C!C89,3)/1000,集計C!C89))</f>
        <v>0</v>
      </c>
      <c r="D89" s="37">
        <f>IF(データ!$V$1=3,ROUND(集計C!D89,6)/1000000,IF(データ!$V$1=2,ROUND(集計C!D89,3)/1000,集計C!D89))</f>
        <v>161522.00399999999</v>
      </c>
      <c r="E89" s="37">
        <f>IF(データ!$V$1=3,ROUND(集計C!E89,6)/1000000,IF(データ!$V$1=2,ROUND(集計C!E89,3)/1000,集計C!E89))</f>
        <v>0</v>
      </c>
      <c r="F89" s="37">
        <f>IF(データ!$V$1=3,ROUND(集計C!F89,6)/1000000,IF(データ!$V$1=2,ROUND(集計C!F89,3)/1000,集計C!F89))</f>
        <v>161522.00399999999</v>
      </c>
      <c r="G89" s="37">
        <f>IF(データ!$V$1=3,ROUND(集計C!G89,6)/1000000,IF(データ!$V$1=2,ROUND(集計C!G89,3)/1000,集計C!G89))</f>
        <v>161522.00399999999</v>
      </c>
    </row>
    <row r="90" spans="1:7" x14ac:dyDescent="0.5">
      <c r="A90" s="42">
        <v>2009000</v>
      </c>
      <c r="B90" s="35" t="s">
        <v>81</v>
      </c>
      <c r="C90" s="37">
        <f>IF(データ!$V$1=3,ROUND(集計C!C90,6)/1000000,IF(データ!$V$1=2,ROUND(集計C!C90,3)/1000,集計C!C90))</f>
        <v>0</v>
      </c>
      <c r="D90" s="37">
        <f>IF(データ!$V$1=3,ROUND(集計C!D90,6)/1000000,IF(データ!$V$1=2,ROUND(集計C!D90,3)/1000,集計C!D90))</f>
        <v>2844293.932</v>
      </c>
      <c r="E90" s="37">
        <f>IF(データ!$V$1=3,ROUND(集計C!E90,6)/1000000,IF(データ!$V$1=2,ROUND(集計C!E90,3)/1000,集計C!E90))</f>
        <v>608305.1</v>
      </c>
      <c r="F90" s="37">
        <f>IF(データ!$V$1=3,ROUND(集計C!F90,6)/1000000,IF(データ!$V$1=2,ROUND(集計C!F90,3)/1000,集計C!F90))</f>
        <v>2235988.8319999999</v>
      </c>
      <c r="G90" s="37">
        <f>IF(データ!$V$1=3,ROUND(集計C!G90,6)/1000000,IF(データ!$V$1=2,ROUND(集計C!G90,3)/1000,集計C!G90))</f>
        <v>2235988.8319999999</v>
      </c>
    </row>
    <row r="91" spans="1:7" x14ac:dyDescent="0.5">
      <c r="A91" s="42">
        <v>2010000</v>
      </c>
      <c r="B91" s="35" t="s">
        <v>82</v>
      </c>
      <c r="C91" s="37">
        <f>IF(データ!$V$1=3,ROUND(集計C!C91,6)/1000000,IF(データ!$V$1=2,ROUND(集計C!C91,3)/1000,集計C!C91))</f>
        <v>0</v>
      </c>
      <c r="D91" s="37">
        <f>IF(データ!$V$1=3,ROUND(集計C!D91,6)/1000000,IF(データ!$V$1=2,ROUND(集計C!D91,3)/1000,集計C!D91))</f>
        <v>1575234.7169999999</v>
      </c>
      <c r="E91" s="37">
        <f>IF(データ!$V$1=3,ROUND(集計C!E91,6)/1000000,IF(データ!$V$1=2,ROUND(集計C!E91,3)/1000,集計C!E91))</f>
        <v>102515.8</v>
      </c>
      <c r="F91" s="37">
        <f>IF(データ!$V$1=3,ROUND(集計C!F91,6)/1000000,IF(データ!$V$1=2,ROUND(集計C!F91,3)/1000,集計C!F91))</f>
        <v>1472718.9169999999</v>
      </c>
      <c r="G91" s="37">
        <f>IF(データ!$V$1=3,ROUND(集計C!G91,6)/1000000,IF(データ!$V$1=2,ROUND(集計C!G91,3)/1000,集計C!G91))</f>
        <v>1472718.9169999999</v>
      </c>
    </row>
    <row r="92" spans="1:7" x14ac:dyDescent="0.5">
      <c r="A92" s="42">
        <v>2011000</v>
      </c>
      <c r="B92" s="35" t="s">
        <v>83</v>
      </c>
      <c r="C92" s="37">
        <f>IF(データ!$V$1=3,ROUND(集計C!C92,6)/1000000,IF(データ!$V$1=2,ROUND(集計C!C92,3)/1000,集計C!C92))</f>
        <v>0</v>
      </c>
      <c r="D92" s="37">
        <f>IF(データ!$V$1=3,ROUND(集計C!D92,6)/1000000,IF(データ!$V$1=2,ROUND(集計C!D92,3)/1000,集計C!D92))</f>
        <v>686196.946</v>
      </c>
      <c r="E92" s="37">
        <f>IF(データ!$V$1=3,ROUND(集計C!E92,6)/1000000,IF(データ!$V$1=2,ROUND(集計C!E92,3)/1000,集計C!E92))</f>
        <v>505789.3</v>
      </c>
      <c r="F92" s="37">
        <f>IF(データ!$V$1=3,ROUND(集計C!F92,6)/1000000,IF(データ!$V$1=2,ROUND(集計C!F92,3)/1000,集計C!F92))</f>
        <v>180407.64600000001</v>
      </c>
      <c r="G92" s="37">
        <f>IF(データ!$V$1=3,ROUND(集計C!G92,6)/1000000,IF(データ!$V$1=2,ROUND(集計C!G92,3)/1000,集計C!G92))</f>
        <v>180407.64600000001</v>
      </c>
    </row>
    <row r="93" spans="1:7" x14ac:dyDescent="0.5">
      <c r="A93" s="42">
        <v>2012000</v>
      </c>
      <c r="B93" s="35" t="s">
        <v>84</v>
      </c>
      <c r="C93" s="37">
        <f>IF(データ!$V$1=3,ROUND(集計C!C93,6)/1000000,IF(データ!$V$1=2,ROUND(集計C!C93,3)/1000,集計C!C93))</f>
        <v>0</v>
      </c>
      <c r="D93" s="37">
        <f>IF(データ!$V$1=3,ROUND(集計C!D93,6)/1000000,IF(データ!$V$1=2,ROUND(集計C!D93,3)/1000,集計C!D93))</f>
        <v>582862.26899999997</v>
      </c>
      <c r="E93" s="37">
        <f>IF(データ!$V$1=3,ROUND(集計C!E93,6)/1000000,IF(データ!$V$1=2,ROUND(集計C!E93,3)/1000,集計C!E93))</f>
        <v>0</v>
      </c>
      <c r="F93" s="37">
        <f>IF(データ!$V$1=3,ROUND(集計C!F93,6)/1000000,IF(データ!$V$1=2,ROUND(集計C!F93,3)/1000,集計C!F93))</f>
        <v>582862.26899999997</v>
      </c>
      <c r="G93" s="37">
        <f>IF(データ!$V$1=3,ROUND(集計C!G93,6)/1000000,IF(データ!$V$1=2,ROUND(集計C!G93,3)/1000,集計C!G93))</f>
        <v>582862.26899999997</v>
      </c>
    </row>
    <row r="94" spans="1:7" x14ac:dyDescent="0.5">
      <c r="A94" s="42">
        <v>2013000</v>
      </c>
      <c r="B94" s="35" t="s">
        <v>85</v>
      </c>
      <c r="C94" s="37">
        <f>IF(データ!$V$1=3,ROUND(集計C!C94,6)/1000000,IF(データ!$V$1=2,ROUND(集計C!C94,3)/1000,集計C!C94))</f>
        <v>0</v>
      </c>
      <c r="D94" s="37">
        <f>IF(データ!$V$1=3,ROUND(集計C!D94,6)/1000000,IF(データ!$V$1=2,ROUND(集計C!D94,3)/1000,集計C!D94))</f>
        <v>0</v>
      </c>
      <c r="E94" s="37">
        <f>IF(データ!$V$1=3,ROUND(集計C!E94,6)/1000000,IF(データ!$V$1=2,ROUND(集計C!E94,3)/1000,集計C!E94))</f>
        <v>0</v>
      </c>
      <c r="F94" s="37">
        <f>IF(データ!$V$1=3,ROUND(集計C!F94,6)/1000000,IF(データ!$V$1=2,ROUND(集計C!F94,3)/1000,集計C!F94))</f>
        <v>0</v>
      </c>
      <c r="G94" s="37">
        <f>IF(データ!$V$1=3,ROUND(集計C!G94,6)/1000000,IF(データ!$V$1=2,ROUND(集計C!G94,3)/1000,集計C!G94))</f>
        <v>0</v>
      </c>
    </row>
    <row r="95" spans="1:7" x14ac:dyDescent="0.5">
      <c r="A95" s="42">
        <v>2014000</v>
      </c>
      <c r="B95" s="35" t="s">
        <v>86</v>
      </c>
      <c r="C95" s="37">
        <f>IF(データ!$V$1=3,ROUND(集計C!C95,6)/1000000,IF(データ!$V$1=2,ROUND(集計C!C95,3)/1000,集計C!C95))</f>
        <v>0</v>
      </c>
      <c r="D95" s="37">
        <f>IF(データ!$V$1=3,ROUND(集計C!D95,6)/1000000,IF(データ!$V$1=2,ROUND(集計C!D95,3)/1000,集計C!D95))</f>
        <v>210515.09599999999</v>
      </c>
      <c r="E95" s="37">
        <f>IF(データ!$V$1=3,ROUND(集計C!E95,6)/1000000,IF(データ!$V$1=2,ROUND(集計C!E95,3)/1000,集計C!E95))</f>
        <v>13331.858</v>
      </c>
      <c r="F95" s="37">
        <f>IF(データ!$V$1=3,ROUND(集計C!F95,6)/1000000,IF(データ!$V$1=2,ROUND(集計C!F95,3)/1000,集計C!F95))</f>
        <v>197183.23800000001</v>
      </c>
      <c r="G95" s="37">
        <f>IF(データ!$V$1=3,ROUND(集計C!G95,6)/1000000,IF(データ!$V$1=2,ROUND(集計C!G95,3)/1000,集計C!G95))</f>
        <v>197183.23800000001</v>
      </c>
    </row>
    <row r="96" spans="1:7" x14ac:dyDescent="0.5">
      <c r="A96" s="42">
        <v>2015000</v>
      </c>
      <c r="B96" s="35" t="s">
        <v>87</v>
      </c>
      <c r="C96" s="37">
        <f>IF(データ!$V$1=3,ROUND(集計C!C96,6)/1000000,IF(データ!$V$1=2,ROUND(集計C!C96,3)/1000,集計C!C96))</f>
        <v>0</v>
      </c>
      <c r="D96" s="37">
        <f>IF(データ!$V$1=3,ROUND(集計C!D96,6)/1000000,IF(データ!$V$1=2,ROUND(集計C!D96,3)/1000,集計C!D96))</f>
        <v>13594.227000000001</v>
      </c>
      <c r="E96" s="37">
        <f>IF(データ!$V$1=3,ROUND(集計C!E96,6)/1000000,IF(データ!$V$1=2,ROUND(集計C!E96,3)/1000,集計C!E96))</f>
        <v>0</v>
      </c>
      <c r="F96" s="37">
        <f>IF(データ!$V$1=3,ROUND(集計C!F96,6)/1000000,IF(データ!$V$1=2,ROUND(集計C!F96,3)/1000,集計C!F96))</f>
        <v>13594.227000000001</v>
      </c>
      <c r="G96" s="37">
        <f>IF(データ!$V$1=3,ROUND(集計C!G96,6)/1000000,IF(データ!$V$1=2,ROUND(集計C!G96,3)/1000,集計C!G96))</f>
        <v>13594.227000000001</v>
      </c>
    </row>
    <row r="97" spans="1:7" x14ac:dyDescent="0.5">
      <c r="A97" s="42">
        <v>2016000</v>
      </c>
      <c r="B97" s="35" t="s">
        <v>88</v>
      </c>
      <c r="C97" s="37">
        <f>IF(データ!$V$1=3,ROUND(集計C!C97,6)/1000000,IF(データ!$V$1=2,ROUND(集計C!C97,3)/1000,集計C!C97))</f>
        <v>0</v>
      </c>
      <c r="D97" s="37">
        <f>IF(データ!$V$1=3,ROUND(集計C!D97,6)/1000000,IF(データ!$V$1=2,ROUND(集計C!D97,3)/1000,集計C!D97))</f>
        <v>898.66800000000001</v>
      </c>
      <c r="E97" s="37">
        <f>IF(データ!$V$1=3,ROUND(集計C!E97,6)/1000000,IF(データ!$V$1=2,ROUND(集計C!E97,3)/1000,集計C!E97))</f>
        <v>0</v>
      </c>
      <c r="F97" s="37">
        <f>IF(データ!$V$1=3,ROUND(集計C!F97,6)/1000000,IF(データ!$V$1=2,ROUND(集計C!F97,3)/1000,集計C!F97))</f>
        <v>898.66800000000001</v>
      </c>
      <c r="G97" s="37">
        <f>IF(データ!$V$1=3,ROUND(集計C!G97,6)/1000000,IF(データ!$V$1=2,ROUND(集計C!G97,3)/1000,集計C!G97))</f>
        <v>898.66800000000001</v>
      </c>
    </row>
    <row r="98" spans="1:7" x14ac:dyDescent="0.5">
      <c r="A98" s="42">
        <v>2017000</v>
      </c>
      <c r="B98" s="35" t="s">
        <v>89</v>
      </c>
      <c r="C98" s="37">
        <f>IF(データ!$V$1=3,ROUND(集計C!C98,6)/1000000,IF(データ!$V$1=2,ROUND(集計C!C98,3)/1000,集計C!C98))</f>
        <v>0</v>
      </c>
      <c r="D98" s="37">
        <f>IF(データ!$V$1=3,ROUND(集計C!D98,6)/1000000,IF(データ!$V$1=2,ROUND(集計C!D98,3)/1000,集計C!D98))</f>
        <v>196022.201</v>
      </c>
      <c r="E98" s="37">
        <f>IF(データ!$V$1=3,ROUND(集計C!E98,6)/1000000,IF(データ!$V$1=2,ROUND(集計C!E98,3)/1000,集計C!E98))</f>
        <v>13331.858</v>
      </c>
      <c r="F98" s="37">
        <f>IF(データ!$V$1=3,ROUND(集計C!F98,6)/1000000,IF(データ!$V$1=2,ROUND(集計C!F98,3)/1000,集計C!F98))</f>
        <v>182690.34299999999</v>
      </c>
      <c r="G98" s="37">
        <f>IF(データ!$V$1=3,ROUND(集計C!G98,6)/1000000,IF(データ!$V$1=2,ROUND(集計C!G98,3)/1000,集計C!G98))</f>
        <v>182690.34299999999</v>
      </c>
    </row>
    <row r="99" spans="1:7" x14ac:dyDescent="0.5">
      <c r="A99" s="42">
        <v>2018000</v>
      </c>
      <c r="B99" s="35" t="s">
        <v>90</v>
      </c>
      <c r="C99" s="37">
        <f>IF(データ!$V$1=3,ROUND(集計C!C99,6)/1000000,IF(データ!$V$1=2,ROUND(集計C!C99,3)/1000,集計C!C99))</f>
        <v>-223191.82399999999</v>
      </c>
      <c r="D99" s="37">
        <f>IF(データ!$V$1=3,ROUND(集計C!D99,6)/1000000,IF(データ!$V$1=2,ROUND(集計C!D99,3)/1000,集計C!D99))</f>
        <v>3073132.87</v>
      </c>
      <c r="E99" s="37">
        <f>IF(データ!$V$1=3,ROUND(集計C!E99,6)/1000000,IF(データ!$V$1=2,ROUND(集計C!E99,3)/1000,集計C!E99))</f>
        <v>3975.4</v>
      </c>
      <c r="F99" s="37">
        <f>IF(データ!$V$1=3,ROUND(集計C!F99,6)/1000000,IF(データ!$V$1=2,ROUND(集計C!F99,3)/1000,集計C!F99))</f>
        <v>3069157.47</v>
      </c>
      <c r="G99" s="37">
        <f>IF(データ!$V$1=3,ROUND(集計C!G99,6)/1000000,IF(データ!$V$1=2,ROUND(集計C!G99,3)/1000,集計C!G99))</f>
        <v>2845965.6460000002</v>
      </c>
    </row>
    <row r="100" spans="1:7" x14ac:dyDescent="0.5">
      <c r="A100" s="42">
        <v>2019000</v>
      </c>
      <c r="B100" s="35" t="s">
        <v>91</v>
      </c>
      <c r="C100" s="37">
        <f>IF(データ!$V$1=3,ROUND(集計C!C100,6)/1000000,IF(データ!$V$1=2,ROUND(集計C!C100,3)/1000,集計C!C100))</f>
        <v>0</v>
      </c>
      <c r="D100" s="37">
        <f>IF(データ!$V$1=3,ROUND(集計C!D100,6)/1000000,IF(データ!$V$1=2,ROUND(集計C!D100,3)/1000,集計C!D100))</f>
        <v>2573209.2719999999</v>
      </c>
      <c r="E100" s="37">
        <f>IF(データ!$V$1=3,ROUND(集計C!E100,6)/1000000,IF(データ!$V$1=2,ROUND(集計C!E100,3)/1000,集計C!E100))</f>
        <v>3975.4</v>
      </c>
      <c r="F100" s="37">
        <f>IF(データ!$V$1=3,ROUND(集計C!F100,6)/1000000,IF(データ!$V$1=2,ROUND(集計C!F100,3)/1000,集計C!F100))</f>
        <v>2569233.872</v>
      </c>
      <c r="G100" s="37">
        <f>IF(データ!$V$1=3,ROUND(集計C!G100,6)/1000000,IF(データ!$V$1=2,ROUND(集計C!G100,3)/1000,集計C!G100))</f>
        <v>2569233.872</v>
      </c>
    </row>
    <row r="101" spans="1:7" x14ac:dyDescent="0.5">
      <c r="A101" s="42">
        <v>2020000</v>
      </c>
      <c r="B101" s="35" t="s">
        <v>92</v>
      </c>
      <c r="C101" s="37">
        <f>IF(データ!$V$1=3,ROUND(集計C!C101,6)/1000000,IF(データ!$V$1=2,ROUND(集計C!C101,3)/1000,集計C!C101))</f>
        <v>0</v>
      </c>
      <c r="D101" s="37">
        <f>IF(データ!$V$1=3,ROUND(集計C!D101,6)/1000000,IF(データ!$V$1=2,ROUND(集計C!D101,3)/1000,集計C!D101))</f>
        <v>275764.223</v>
      </c>
      <c r="E101" s="37">
        <f>IF(データ!$V$1=3,ROUND(集計C!E101,6)/1000000,IF(データ!$V$1=2,ROUND(集計C!E101,3)/1000,集計C!E101))</f>
        <v>0</v>
      </c>
      <c r="F101" s="37">
        <f>IF(データ!$V$1=3,ROUND(集計C!F101,6)/1000000,IF(データ!$V$1=2,ROUND(集計C!F101,3)/1000,集計C!F101))</f>
        <v>275764.223</v>
      </c>
      <c r="G101" s="37">
        <f>IF(データ!$V$1=3,ROUND(集計C!G101,6)/1000000,IF(データ!$V$1=2,ROUND(集計C!G101,3)/1000,集計C!G101))</f>
        <v>275764.223</v>
      </c>
    </row>
    <row r="102" spans="1:7" x14ac:dyDescent="0.5">
      <c r="A102" s="42">
        <v>2021000</v>
      </c>
      <c r="B102" s="35" t="s">
        <v>93</v>
      </c>
      <c r="C102" s="37">
        <f>IF(データ!$V$1=3,ROUND(集計C!C102,6)/1000000,IF(データ!$V$1=2,ROUND(集計C!C102,3)/1000,集計C!C102))</f>
        <v>-223191.82399999999</v>
      </c>
      <c r="D102" s="37">
        <f>IF(データ!$V$1=3,ROUND(集計C!D102,6)/1000000,IF(データ!$V$1=2,ROUND(集計C!D102,3)/1000,集計C!D102))</f>
        <v>223191.82399999999</v>
      </c>
      <c r="E102" s="37">
        <f>IF(データ!$V$1=3,ROUND(集計C!E102,6)/1000000,IF(データ!$V$1=2,ROUND(集計C!E102,3)/1000,集計C!E102))</f>
        <v>0</v>
      </c>
      <c r="F102" s="37">
        <f>IF(データ!$V$1=3,ROUND(集計C!F102,6)/1000000,IF(データ!$V$1=2,ROUND(集計C!F102,3)/1000,集計C!F102))</f>
        <v>223191.82399999999</v>
      </c>
      <c r="G102" s="37">
        <f>IF(データ!$V$1=3,ROUND(集計C!G102,6)/1000000,IF(データ!$V$1=2,ROUND(集計C!G102,3)/1000,集計C!G102))</f>
        <v>0</v>
      </c>
    </row>
    <row r="103" spans="1:7" x14ac:dyDescent="0.5">
      <c r="A103" s="42">
        <v>2022000</v>
      </c>
      <c r="B103" s="35" t="s">
        <v>94</v>
      </c>
      <c r="C103" s="37">
        <f>IF(データ!$V$1=3,ROUND(集計C!C103,6)/1000000,IF(データ!$V$1=2,ROUND(集計C!C103,3)/1000,集計C!C103))</f>
        <v>0</v>
      </c>
      <c r="D103" s="37">
        <f>IF(データ!$V$1=3,ROUND(集計C!D103,6)/1000000,IF(データ!$V$1=2,ROUND(集計C!D103,3)/1000,集計C!D103))</f>
        <v>967.55100000000004</v>
      </c>
      <c r="E103" s="37">
        <f>IF(データ!$V$1=3,ROUND(集計C!E103,6)/1000000,IF(データ!$V$1=2,ROUND(集計C!E103,3)/1000,集計C!E103))</f>
        <v>0</v>
      </c>
      <c r="F103" s="37">
        <f>IF(データ!$V$1=3,ROUND(集計C!F103,6)/1000000,IF(データ!$V$1=2,ROUND(集計C!F103,3)/1000,集計C!F103))</f>
        <v>967.55100000000004</v>
      </c>
      <c r="G103" s="37">
        <f>IF(データ!$V$1=3,ROUND(集計C!G103,6)/1000000,IF(データ!$V$1=2,ROUND(集計C!G103,3)/1000,集計C!G103))</f>
        <v>967.55100000000004</v>
      </c>
    </row>
    <row r="104" spans="1:7" x14ac:dyDescent="0.5">
      <c r="A104" s="42">
        <v>2023000</v>
      </c>
      <c r="B104" s="35" t="s">
        <v>95</v>
      </c>
      <c r="C104" s="37">
        <f>IF(データ!$V$1=3,ROUND(集計C!C104,6)/1000000,IF(データ!$V$1=2,ROUND(集計C!C104,3)/1000,集計C!C104))</f>
        <v>0</v>
      </c>
      <c r="D104" s="37">
        <f>IF(データ!$V$1=3,ROUND(集計C!D104,6)/1000000,IF(データ!$V$1=2,ROUND(集計C!D104,3)/1000,集計C!D104))</f>
        <v>6351.9650000000001</v>
      </c>
      <c r="E104" s="37">
        <f>IF(データ!$V$1=3,ROUND(集計C!E104,6)/1000000,IF(データ!$V$1=2,ROUND(集計C!E104,3)/1000,集計C!E104))</f>
        <v>376137.57199999999</v>
      </c>
      <c r="F104" s="37">
        <f>IF(データ!$V$1=3,ROUND(集計C!F104,6)/1000000,IF(データ!$V$1=2,ROUND(集計C!F104,3)/1000,集計C!F104))</f>
        <v>369785.60700000002</v>
      </c>
      <c r="G104" s="37">
        <f>IF(データ!$V$1=3,ROUND(集計C!G104,6)/1000000,IF(データ!$V$1=2,ROUND(集計C!G104,3)/1000,集計C!G104))</f>
        <v>369785.60700000002</v>
      </c>
    </row>
    <row r="105" spans="1:7" x14ac:dyDescent="0.5">
      <c r="A105" s="42">
        <v>2024000</v>
      </c>
      <c r="B105" s="35" t="s">
        <v>96</v>
      </c>
      <c r="C105" s="37">
        <f>IF(データ!$V$1=3,ROUND(集計C!C105,6)/1000000,IF(データ!$V$1=2,ROUND(集計C!C105,3)/1000,集計C!C105))</f>
        <v>0</v>
      </c>
      <c r="D105" s="37">
        <f>IF(データ!$V$1=3,ROUND(集計C!D105,6)/1000000,IF(データ!$V$1=2,ROUND(集計C!D105,3)/1000,集計C!D105))</f>
        <v>52.2</v>
      </c>
      <c r="E105" s="37">
        <f>IF(データ!$V$1=3,ROUND(集計C!E105,6)/1000000,IF(データ!$V$1=2,ROUND(集計C!E105,3)/1000,集計C!E105))</f>
        <v>100133.022</v>
      </c>
      <c r="F105" s="37">
        <f>IF(データ!$V$1=3,ROUND(集計C!F105,6)/1000000,IF(データ!$V$1=2,ROUND(集計C!F105,3)/1000,集計C!F105))</f>
        <v>100080.822</v>
      </c>
      <c r="G105" s="37">
        <f>IF(データ!$V$1=3,ROUND(集計C!G105,6)/1000000,IF(データ!$V$1=2,ROUND(集計C!G105,3)/1000,集計C!G105))</f>
        <v>100080.822</v>
      </c>
    </row>
    <row r="106" spans="1:7" x14ac:dyDescent="0.5">
      <c r="A106" s="42">
        <v>2025000</v>
      </c>
      <c r="B106" s="35" t="s">
        <v>97</v>
      </c>
      <c r="C106" s="37">
        <f>IF(データ!$V$1=3,ROUND(集計C!C106,6)/1000000,IF(データ!$V$1=2,ROUND(集計C!C106,3)/1000,集計C!C106))</f>
        <v>0</v>
      </c>
      <c r="D106" s="37">
        <f>IF(データ!$V$1=3,ROUND(集計C!D106,6)/1000000,IF(データ!$V$1=2,ROUND(集計C!D106,3)/1000,集計C!D106))</f>
        <v>6299.7650000000003</v>
      </c>
      <c r="E106" s="37">
        <f>IF(データ!$V$1=3,ROUND(集計C!E106,6)/1000000,IF(データ!$V$1=2,ROUND(集計C!E106,3)/1000,集計C!E106))</f>
        <v>276004.55</v>
      </c>
      <c r="F106" s="37">
        <f>IF(データ!$V$1=3,ROUND(集計C!F106,6)/1000000,IF(データ!$V$1=2,ROUND(集計C!F106,3)/1000,集計C!F106))</f>
        <v>269704.78499999997</v>
      </c>
      <c r="G106" s="37">
        <f>IF(データ!$V$1=3,ROUND(集計C!G106,6)/1000000,IF(データ!$V$1=2,ROUND(集計C!G106,3)/1000,集計C!G106))</f>
        <v>269704.78499999997</v>
      </c>
    </row>
    <row r="107" spans="1:7" x14ac:dyDescent="0.5">
      <c r="A107" s="42">
        <v>2026000</v>
      </c>
      <c r="B107" s="35" t="s">
        <v>108</v>
      </c>
      <c r="C107" s="37">
        <f>IF(データ!$V$1=3,ROUND(集計C!C107,6)/1000000,IF(データ!$V$1=2,ROUND(集計C!C107,3)/1000,集計C!C107))</f>
        <v>-223191.82399999999</v>
      </c>
      <c r="D107" s="37">
        <f>IF(データ!$V$1=3,ROUND(集計C!D107,6)/1000000,IF(データ!$V$1=2,ROUND(集計C!D107,3)/1000,集計C!D107))</f>
        <v>7766736.25</v>
      </c>
      <c r="E107" s="37">
        <f>IF(データ!$V$1=3,ROUND(集計C!E107,6)/1000000,IF(データ!$V$1=2,ROUND(集計C!E107,3)/1000,集計C!E107))</f>
        <v>1060265.885</v>
      </c>
      <c r="F107" s="37">
        <f>IF(データ!$V$1=3,ROUND(集計C!F107,6)/1000000,IF(データ!$V$1=2,ROUND(集計C!F107,3)/1000,集計C!F107))</f>
        <v>6706470.3650000002</v>
      </c>
      <c r="G107" s="37">
        <f>IF(データ!$V$1=3,ROUND(集計C!G107,6)/1000000,IF(データ!$V$1=2,ROUND(集計C!G107,3)/1000,集計C!G107))</f>
        <v>6483278.5410000002</v>
      </c>
    </row>
    <row r="108" spans="1:7" x14ac:dyDescent="0.5">
      <c r="A108" s="42">
        <v>2027000</v>
      </c>
      <c r="B108" s="35" t="s">
        <v>99</v>
      </c>
      <c r="C108" s="37">
        <f>IF(データ!$V$1=3,ROUND(集計C!C108,6)/1000000,IF(データ!$V$1=2,ROUND(集計C!C108,3)/1000,集計C!C108))</f>
        <v>0</v>
      </c>
      <c r="D108" s="37">
        <f>IF(データ!$V$1=3,ROUND(集計C!D108,6)/1000000,IF(データ!$V$1=2,ROUND(集計C!D108,3)/1000,集計C!D108))</f>
        <v>610356.1</v>
      </c>
      <c r="E108" s="37">
        <f>IF(データ!$V$1=3,ROUND(集計C!E108,6)/1000000,IF(データ!$V$1=2,ROUND(集計C!E108,3)/1000,集計C!E108))</f>
        <v>2334.9989999999998</v>
      </c>
      <c r="F108" s="37">
        <f>IF(データ!$V$1=3,ROUND(集計C!F108,6)/1000000,IF(データ!$V$1=2,ROUND(集計C!F108,3)/1000,集計C!F108))</f>
        <v>608021.10100000002</v>
      </c>
      <c r="G108" s="37">
        <f>IF(データ!$V$1=3,ROUND(集計C!G108,6)/1000000,IF(データ!$V$1=2,ROUND(集計C!G108,3)/1000,集計C!G108))</f>
        <v>608021.10100000002</v>
      </c>
    </row>
    <row r="109" spans="1:7" x14ac:dyDescent="0.5">
      <c r="A109" s="42">
        <v>2028000</v>
      </c>
      <c r="B109" s="35" t="s">
        <v>100</v>
      </c>
      <c r="C109" s="37">
        <f>IF(データ!$V$1=3,ROUND(集計C!C109,6)/1000000,IF(データ!$V$1=2,ROUND(集計C!C109,3)/1000,集計C!C109))</f>
        <v>0</v>
      </c>
      <c r="D109" s="37">
        <f>IF(データ!$V$1=3,ROUND(集計C!D109,6)/1000000,IF(データ!$V$1=2,ROUND(集計C!D109,3)/1000,集計C!D109))</f>
        <v>608305.1</v>
      </c>
      <c r="E109" s="37">
        <f>IF(データ!$V$1=3,ROUND(集計C!E109,6)/1000000,IF(データ!$V$1=2,ROUND(集計C!E109,3)/1000,集計C!E109))</f>
        <v>284</v>
      </c>
      <c r="F109" s="37">
        <f>IF(データ!$V$1=3,ROUND(集計C!F109,6)/1000000,IF(データ!$V$1=2,ROUND(集計C!F109,3)/1000,集計C!F109))</f>
        <v>608021.1</v>
      </c>
      <c r="G109" s="37">
        <f>IF(データ!$V$1=3,ROUND(集計C!G109,6)/1000000,IF(データ!$V$1=2,ROUND(集計C!G109,3)/1000,集計C!G109))</f>
        <v>608021.1</v>
      </c>
    </row>
    <row r="110" spans="1:7" x14ac:dyDescent="0.5">
      <c r="A110" s="42">
        <v>2029000</v>
      </c>
      <c r="B110" s="35" t="s">
        <v>101</v>
      </c>
      <c r="C110" s="37">
        <f>IF(データ!$V$1=3,ROUND(集計C!C110,6)/1000000,IF(データ!$V$1=2,ROUND(集計C!C110,3)/1000,集計C!C110))</f>
        <v>0</v>
      </c>
      <c r="D110" s="37">
        <f>IF(データ!$V$1=3,ROUND(集計C!D110,6)/1000000,IF(データ!$V$1=2,ROUND(集計C!D110,3)/1000,集計C!D110))</f>
        <v>2051</v>
      </c>
      <c r="E110" s="37">
        <f>IF(データ!$V$1=3,ROUND(集計C!E110,6)/1000000,IF(データ!$V$1=2,ROUND(集計C!E110,3)/1000,集計C!E110))</f>
        <v>2050.9989999999998</v>
      </c>
      <c r="F110" s="37">
        <f>IF(データ!$V$1=3,ROUND(集計C!F110,6)/1000000,IF(データ!$V$1=2,ROUND(集計C!F110,3)/1000,集計C!F110))</f>
        <v>1E-3</v>
      </c>
      <c r="G110" s="37">
        <f>IF(データ!$V$1=3,ROUND(集計C!G110,6)/1000000,IF(データ!$V$1=2,ROUND(集計C!G110,3)/1000,集計C!G110))</f>
        <v>1E-3</v>
      </c>
    </row>
    <row r="111" spans="1:7" x14ac:dyDescent="0.5">
      <c r="A111" s="42">
        <v>2030000</v>
      </c>
      <c r="B111" s="35" t="s">
        <v>102</v>
      </c>
      <c r="C111" s="37">
        <f>IF(データ!$V$1=3,ROUND(集計C!C111,6)/1000000,IF(データ!$V$1=2,ROUND(集計C!C111,3)/1000,集計C!C111))</f>
        <v>0</v>
      </c>
      <c r="D111" s="37">
        <f>IF(データ!$V$1=3,ROUND(集計C!D111,6)/1000000,IF(データ!$V$1=2,ROUND(集計C!D111,3)/1000,集計C!D111))</f>
        <v>0</v>
      </c>
      <c r="E111" s="37">
        <f>IF(データ!$V$1=3,ROUND(集計C!E111,6)/1000000,IF(データ!$V$1=2,ROUND(集計C!E111,3)/1000,集計C!E111))</f>
        <v>0</v>
      </c>
      <c r="F111" s="37">
        <f>IF(データ!$V$1=3,ROUND(集計C!F111,6)/1000000,IF(データ!$V$1=2,ROUND(集計C!F111,3)/1000,集計C!F111))</f>
        <v>0</v>
      </c>
      <c r="G111" s="37">
        <f>IF(データ!$V$1=3,ROUND(集計C!G111,6)/1000000,IF(データ!$V$1=2,ROUND(集計C!G111,3)/1000,集計C!G111))</f>
        <v>0</v>
      </c>
    </row>
    <row r="112" spans="1:7" x14ac:dyDescent="0.5">
      <c r="A112" s="42">
        <v>2031000</v>
      </c>
      <c r="B112" s="35" t="s">
        <v>103</v>
      </c>
      <c r="C112" s="37">
        <f>IF(データ!$V$1=3,ROUND(集計C!C112,6)/1000000,IF(データ!$V$1=2,ROUND(集計C!C112,3)/1000,集計C!C112))</f>
        <v>0</v>
      </c>
      <c r="D112" s="37">
        <f>IF(データ!$V$1=3,ROUND(集計C!D112,6)/1000000,IF(データ!$V$1=2,ROUND(集計C!D112,3)/1000,集計C!D112))</f>
        <v>0</v>
      </c>
      <c r="E112" s="37">
        <f>IF(データ!$V$1=3,ROUND(集計C!E112,6)/1000000,IF(データ!$V$1=2,ROUND(集計C!E112,3)/1000,集計C!E112))</f>
        <v>0</v>
      </c>
      <c r="F112" s="37">
        <f>IF(データ!$V$1=3,ROUND(集計C!F112,6)/1000000,IF(データ!$V$1=2,ROUND(集計C!F112,3)/1000,集計C!F112))</f>
        <v>0</v>
      </c>
      <c r="G112" s="37">
        <f>IF(データ!$V$1=3,ROUND(集計C!G112,6)/1000000,IF(データ!$V$1=2,ROUND(集計C!G112,3)/1000,集計C!G112))</f>
        <v>0</v>
      </c>
    </row>
    <row r="113" spans="1:7" x14ac:dyDescent="0.5">
      <c r="A113" s="42">
        <v>2032000</v>
      </c>
      <c r="B113" s="35" t="s">
        <v>104</v>
      </c>
      <c r="C113" s="37">
        <f>IF(データ!$V$1=3,ROUND(集計C!C113,6)/1000000,IF(データ!$V$1=2,ROUND(集計C!C113,3)/1000,集計C!C113))</f>
        <v>0</v>
      </c>
      <c r="D113" s="37">
        <f>IF(データ!$V$1=3,ROUND(集計C!D113,6)/1000000,IF(データ!$V$1=2,ROUND(集計C!D113,3)/1000,集計C!D113))</f>
        <v>0</v>
      </c>
      <c r="E113" s="37">
        <f>IF(データ!$V$1=3,ROUND(集計C!E113,6)/1000000,IF(データ!$V$1=2,ROUND(集計C!E113,3)/1000,集計C!E113))</f>
        <v>0</v>
      </c>
      <c r="F113" s="37">
        <f>IF(データ!$V$1=3,ROUND(集計C!F113,6)/1000000,IF(データ!$V$1=2,ROUND(集計C!F113,3)/1000,集計C!F113))</f>
        <v>0</v>
      </c>
      <c r="G113" s="37">
        <f>IF(データ!$V$1=3,ROUND(集計C!G113,6)/1000000,IF(データ!$V$1=2,ROUND(集計C!G113,3)/1000,集計C!G113))</f>
        <v>0</v>
      </c>
    </row>
    <row r="114" spans="1:7" x14ac:dyDescent="0.5">
      <c r="A114" s="42">
        <v>2033000</v>
      </c>
      <c r="B114" s="35" t="s">
        <v>105</v>
      </c>
      <c r="C114" s="37">
        <f>IF(データ!$V$1=3,ROUND(集計C!C114,6)/1000000,IF(データ!$V$1=2,ROUND(集計C!C114,3)/1000,集計C!C114))</f>
        <v>0</v>
      </c>
      <c r="D114" s="37">
        <f>IF(データ!$V$1=3,ROUND(集計C!D114,6)/1000000,IF(データ!$V$1=2,ROUND(集計C!D114,3)/1000,集計C!D114))</f>
        <v>0</v>
      </c>
      <c r="E114" s="37">
        <f>IF(データ!$V$1=3,ROUND(集計C!E114,6)/1000000,IF(データ!$V$1=2,ROUND(集計C!E114,3)/1000,集計C!E114))</f>
        <v>0</v>
      </c>
      <c r="F114" s="37">
        <f>IF(データ!$V$1=3,ROUND(集計C!F114,6)/1000000,IF(データ!$V$1=2,ROUND(集計C!F114,3)/1000,集計C!F114))</f>
        <v>0</v>
      </c>
      <c r="G114" s="37">
        <f>IF(データ!$V$1=3,ROUND(集計C!G114,6)/1000000,IF(データ!$V$1=2,ROUND(集計C!G114,3)/1000,集計C!G114))</f>
        <v>0</v>
      </c>
    </row>
    <row r="115" spans="1:7" x14ac:dyDescent="0.5">
      <c r="A115" s="42">
        <v>2034000</v>
      </c>
      <c r="B115" s="35" t="s">
        <v>106</v>
      </c>
      <c r="C115" s="37">
        <f>IF(データ!$V$1=3,ROUND(集計C!C115,6)/1000000,IF(データ!$V$1=2,ROUND(集計C!C115,3)/1000,集計C!C115))</f>
        <v>0</v>
      </c>
      <c r="D115" s="37">
        <f>IF(データ!$V$1=3,ROUND(集計C!D115,6)/1000000,IF(データ!$V$1=2,ROUND(集計C!D115,3)/1000,集計C!D115))</f>
        <v>0</v>
      </c>
      <c r="E115" s="37">
        <f>IF(データ!$V$1=3,ROUND(集計C!E115,6)/1000000,IF(データ!$V$1=2,ROUND(集計C!E115,3)/1000,集計C!E115))</f>
        <v>0</v>
      </c>
      <c r="F115" s="37">
        <f>IF(データ!$V$1=3,ROUND(集計C!F115,6)/1000000,IF(データ!$V$1=2,ROUND(集計C!F115,3)/1000,集計C!F115))</f>
        <v>0</v>
      </c>
      <c r="G115" s="37">
        <f>IF(データ!$V$1=3,ROUND(集計C!G115,6)/1000000,IF(データ!$V$1=2,ROUND(集計C!G115,3)/1000,集計C!G115))</f>
        <v>0</v>
      </c>
    </row>
    <row r="116" spans="1:7" x14ac:dyDescent="0.5">
      <c r="A116" s="42">
        <v>2035000</v>
      </c>
      <c r="B116" s="35" t="s">
        <v>107</v>
      </c>
      <c r="C116" s="37">
        <f>IF(データ!$V$1=3,ROUND(集計C!C116,6)/1000000,IF(データ!$V$1=2,ROUND(集計C!C116,3)/1000,集計C!C116))</f>
        <v>0</v>
      </c>
      <c r="D116" s="37">
        <f>IF(データ!$V$1=3,ROUND(集計C!D116,6)/1000000,IF(データ!$V$1=2,ROUND(集計C!D116,3)/1000,集計C!D116))</f>
        <v>0</v>
      </c>
      <c r="E116" s="37">
        <f>IF(データ!$V$1=3,ROUND(集計C!E116,6)/1000000,IF(データ!$V$1=2,ROUND(集計C!E116,3)/1000,集計C!E116))</f>
        <v>0</v>
      </c>
      <c r="F116" s="37">
        <f>IF(データ!$V$1=3,ROUND(集計C!F116,6)/1000000,IF(データ!$V$1=2,ROUND(集計C!F116,3)/1000,集計C!F116))</f>
        <v>0</v>
      </c>
      <c r="G116" s="37">
        <f>IF(データ!$V$1=3,ROUND(集計C!G116,6)/1000000,IF(データ!$V$1=2,ROUND(集計C!G116,3)/1000,集計C!G116))</f>
        <v>0</v>
      </c>
    </row>
    <row r="117" spans="1:7" x14ac:dyDescent="0.5">
      <c r="A117" s="42">
        <v>3001000</v>
      </c>
      <c r="B117" s="35" t="s">
        <v>113</v>
      </c>
      <c r="C117" s="37">
        <f>IF(データ!$V$1=3,ROUND(集計C!C117,6)/1000000,IF(データ!$V$1=2,ROUND(集計C!C117,3)/1000,集計C!C117))</f>
        <v>8065721.4740000004</v>
      </c>
      <c r="D117" s="37">
        <f>IF(データ!$V$1=3,ROUND(集計C!D117,6)/1000000,IF(データ!$V$1=2,ROUND(集計C!D117,3)/1000,集計C!D117))</f>
        <v>0</v>
      </c>
      <c r="E117" s="37">
        <f>IF(データ!$V$1=3,ROUND(集計C!E117,6)/1000000,IF(データ!$V$1=2,ROUND(集計C!E117,3)/1000,集計C!E117))</f>
        <v>0</v>
      </c>
      <c r="F117" s="37">
        <f>IF(データ!$V$1=3,ROUND(集計C!F117,6)/1000000,IF(データ!$V$1=2,ROUND(集計C!F117,3)/1000,集計C!F117))</f>
        <v>0</v>
      </c>
      <c r="G117" s="37">
        <f>IF(データ!$V$1=3,ROUND(集計C!G117,6)/1000000,IF(データ!$V$1=2,ROUND(集計C!G117,3)/1000,集計C!G117))</f>
        <v>8065721.4740000004</v>
      </c>
    </row>
    <row r="118" spans="1:7" x14ac:dyDescent="0.5">
      <c r="A118" s="42">
        <v>3001100</v>
      </c>
      <c r="B118" s="35" t="s">
        <v>214</v>
      </c>
      <c r="C118" s="37">
        <f>IF(データ!$V$1=3,ROUND(集計C!C118,6)/1000000,IF(データ!$V$1=2,ROUND(集計C!C118,3)/1000,集計C!C118))</f>
        <v>13467163.441</v>
      </c>
      <c r="D118" s="37">
        <f>IF(データ!$V$1=3,ROUND(集計C!D118,6)/1000000,IF(データ!$V$1=2,ROUND(集計C!D118,3)/1000,集計C!D118))</f>
        <v>0</v>
      </c>
      <c r="E118" s="37">
        <f>IF(データ!$V$1=3,ROUND(集計C!E118,6)/1000000,IF(データ!$V$1=2,ROUND(集計C!E118,3)/1000,集計C!E118))</f>
        <v>0</v>
      </c>
      <c r="F118" s="37">
        <f>IF(データ!$V$1=3,ROUND(集計C!F118,6)/1000000,IF(データ!$V$1=2,ROUND(集計C!F118,3)/1000,集計C!F118))</f>
        <v>0</v>
      </c>
      <c r="G118" s="37">
        <f>IF(データ!$V$1=3,ROUND(集計C!G118,6)/1000000,IF(データ!$V$1=2,ROUND(集計C!G118,3)/1000,集計C!G118))</f>
        <v>13467163.441</v>
      </c>
    </row>
    <row r="119" spans="1:7" x14ac:dyDescent="0.5">
      <c r="A119" s="42">
        <v>3001200</v>
      </c>
      <c r="B119" s="35" t="s">
        <v>215</v>
      </c>
      <c r="C119" s="37">
        <f>IF(データ!$V$1=3,ROUND(集計C!C119,6)/1000000,IF(データ!$V$1=2,ROUND(集計C!C119,3)/1000,集計C!C119))</f>
        <v>-5401441.9670000002</v>
      </c>
      <c r="D119" s="37">
        <f>IF(データ!$V$1=3,ROUND(集計C!D119,6)/1000000,IF(データ!$V$1=2,ROUND(集計C!D119,3)/1000,集計C!D119))</f>
        <v>0</v>
      </c>
      <c r="E119" s="37">
        <f>IF(データ!$V$1=3,ROUND(集計C!E119,6)/1000000,IF(データ!$V$1=2,ROUND(集計C!E119,3)/1000,集計C!E119))</f>
        <v>0</v>
      </c>
      <c r="F119" s="37">
        <f>IF(データ!$V$1=3,ROUND(集計C!F119,6)/1000000,IF(データ!$V$1=2,ROUND(集計C!F119,3)/1000,集計C!F119))</f>
        <v>0</v>
      </c>
      <c r="G119" s="37">
        <f>IF(データ!$V$1=3,ROUND(集計C!G119,6)/1000000,IF(データ!$V$1=2,ROUND(集計C!G119,3)/1000,集計C!G119))</f>
        <v>-5401441.9670000002</v>
      </c>
    </row>
    <row r="120" spans="1:7" x14ac:dyDescent="0.5">
      <c r="A120" s="42">
        <v>3001300</v>
      </c>
      <c r="B120" s="35" t="s">
        <v>216</v>
      </c>
      <c r="C120" s="37">
        <f>IF(データ!$V$1=3,ROUND(集計C!C120,6)/1000000,IF(データ!$V$1=2,ROUND(集計C!C120,3)/1000,集計C!C120))</f>
        <v>0</v>
      </c>
      <c r="D120" s="37">
        <f>IF(データ!$V$1=3,ROUND(集計C!D120,6)/1000000,IF(データ!$V$1=2,ROUND(集計C!D120,3)/1000,集計C!D120))</f>
        <v>0</v>
      </c>
      <c r="E120" s="37">
        <f>IF(データ!$V$1=3,ROUND(集計C!E120,6)/1000000,IF(データ!$V$1=2,ROUND(集計C!E120,3)/1000,集計C!E120))</f>
        <v>0</v>
      </c>
      <c r="F120" s="37">
        <f>IF(データ!$V$1=3,ROUND(集計C!F120,6)/1000000,IF(データ!$V$1=2,ROUND(集計C!F120,3)/1000,集計C!F120))</f>
        <v>0</v>
      </c>
      <c r="G120" s="37">
        <f>IF(データ!$V$1=3,ROUND(集計C!G120,6)/1000000,IF(データ!$V$1=2,ROUND(集計C!G120,3)/1000,集計C!G120))</f>
        <v>0</v>
      </c>
    </row>
    <row r="121" spans="1:7" x14ac:dyDescent="0.5">
      <c r="A121" s="42">
        <v>3002000</v>
      </c>
      <c r="B121" s="35" t="s">
        <v>114</v>
      </c>
      <c r="C121" s="37">
        <f>IF(データ!$V$1=3,ROUND(集計C!C121,6)/1000000,IF(データ!$V$1=2,ROUND(集計C!C121,3)/1000,集計C!C121))</f>
        <v>223191.82399999999</v>
      </c>
      <c r="D121" s="37">
        <f>IF(データ!$V$1=3,ROUND(集計C!D121,6)/1000000,IF(データ!$V$1=2,ROUND(集計C!D121,3)/1000,集計C!D121))</f>
        <v>-7766736.25</v>
      </c>
      <c r="E121" s="37">
        <f>IF(データ!$V$1=3,ROUND(集計C!E121,6)/1000000,IF(データ!$V$1=2,ROUND(集計C!E121,3)/1000,集計C!E121))</f>
        <v>-1060265.885</v>
      </c>
      <c r="F121" s="37">
        <f>IF(データ!$V$1=3,ROUND(集計C!F121,6)/1000000,IF(データ!$V$1=2,ROUND(集計C!F121,3)/1000,集計C!F121))</f>
        <v>-6706470.3650000002</v>
      </c>
      <c r="G121" s="37">
        <f>IF(データ!$V$1=3,ROUND(集計C!G121,6)/1000000,IF(データ!$V$1=2,ROUND(集計C!G121,3)/1000,集計C!G121))</f>
        <v>-6483278.5410000002</v>
      </c>
    </row>
    <row r="122" spans="1:7" x14ac:dyDescent="0.5">
      <c r="A122" s="42">
        <v>3002200</v>
      </c>
      <c r="B122" s="35" t="s">
        <v>217</v>
      </c>
      <c r="C122" s="37">
        <f>IF(データ!$V$1=3,ROUND(集計C!C122,6)/1000000,IF(データ!$V$1=2,ROUND(集計C!C122,3)/1000,集計C!C122))</f>
        <v>223191.82399999999</v>
      </c>
      <c r="D122" s="37">
        <f>IF(データ!$V$1=3,ROUND(集計C!D122,6)/1000000,IF(データ!$V$1=2,ROUND(集計C!D122,3)/1000,集計C!D122))</f>
        <v>-7766736.25</v>
      </c>
      <c r="E122" s="37">
        <f>IF(データ!$V$1=3,ROUND(集計C!E122,6)/1000000,IF(データ!$V$1=2,ROUND(集計C!E122,3)/1000,集計C!E122))</f>
        <v>-1060265.885</v>
      </c>
      <c r="F122" s="37">
        <f>IF(データ!$V$1=3,ROUND(集計C!F122,6)/1000000,IF(データ!$V$1=2,ROUND(集計C!F122,3)/1000,集計C!F122))</f>
        <v>-6706470.3650000002</v>
      </c>
      <c r="G122" s="37">
        <f>IF(データ!$V$1=3,ROUND(集計C!G122,6)/1000000,IF(データ!$V$1=2,ROUND(集計C!G122,3)/1000,集計C!G122))</f>
        <v>-6483278.5410000002</v>
      </c>
    </row>
    <row r="123" spans="1:7" x14ac:dyDescent="0.5">
      <c r="A123" s="42">
        <v>3002300</v>
      </c>
      <c r="B123" s="35" t="s">
        <v>218</v>
      </c>
      <c r="C123" s="37">
        <f>IF(データ!$V$1=3,ROUND(集計C!C123,6)/1000000,IF(データ!$V$1=2,ROUND(集計C!C123,3)/1000,集計C!C123))</f>
        <v>0</v>
      </c>
      <c r="D123" s="37">
        <f>IF(データ!$V$1=3,ROUND(集計C!D123,6)/1000000,IF(データ!$V$1=2,ROUND(集計C!D123,3)/1000,集計C!D123))</f>
        <v>0</v>
      </c>
      <c r="E123" s="37">
        <f>IF(データ!$V$1=3,ROUND(集計C!E123,6)/1000000,IF(データ!$V$1=2,ROUND(集計C!E123,3)/1000,集計C!E123))</f>
        <v>0</v>
      </c>
      <c r="F123" s="37">
        <f>IF(データ!$V$1=3,ROUND(集計C!F123,6)/1000000,IF(データ!$V$1=2,ROUND(集計C!F123,3)/1000,集計C!F123))</f>
        <v>0</v>
      </c>
      <c r="G123" s="37">
        <f>IF(データ!$V$1=3,ROUND(集計C!G123,6)/1000000,IF(データ!$V$1=2,ROUND(集計C!G123,3)/1000,集計C!G123))</f>
        <v>0</v>
      </c>
    </row>
    <row r="124" spans="1:7" x14ac:dyDescent="0.5">
      <c r="A124" s="42">
        <v>3003000</v>
      </c>
      <c r="B124" s="35" t="s">
        <v>115</v>
      </c>
      <c r="C124" s="37">
        <f>IF(データ!$V$1=3,ROUND(集計C!C124,6)/1000000,IF(データ!$V$1=2,ROUND(集計C!C124,3)/1000,集計C!C124))</f>
        <v>-223191.82399999999</v>
      </c>
      <c r="D124" s="37">
        <f>IF(データ!$V$1=3,ROUND(集計C!D124,6)/1000000,IF(データ!$V$1=2,ROUND(集計C!D124,3)/1000,集計C!D124))</f>
        <v>4601.1980000000003</v>
      </c>
      <c r="E124" s="37">
        <f>IF(データ!$V$1=3,ROUND(集計C!E124,6)/1000000,IF(データ!$V$1=2,ROUND(集計C!E124,3)/1000,集計C!E124))</f>
        <v>6766801.4560000002</v>
      </c>
      <c r="F124" s="37">
        <f>IF(データ!$V$1=3,ROUND(集計C!F124,6)/1000000,IF(データ!$V$1=2,ROUND(集計C!F124,3)/1000,集計C!F124))</f>
        <v>6762200.2580000004</v>
      </c>
      <c r="G124" s="37">
        <f>IF(データ!$V$1=3,ROUND(集計C!G124,6)/1000000,IF(データ!$V$1=2,ROUND(集計C!G124,3)/1000,集計C!G124))</f>
        <v>6539008.4340000004</v>
      </c>
    </row>
    <row r="125" spans="1:7" x14ac:dyDescent="0.5">
      <c r="A125" s="42">
        <v>3003200</v>
      </c>
      <c r="B125" s="35" t="s">
        <v>219</v>
      </c>
      <c r="C125" s="37">
        <f>IF(データ!$V$1=3,ROUND(集計C!C125,6)/1000000,IF(データ!$V$1=2,ROUND(集計C!C125,3)/1000,集計C!C125))</f>
        <v>-223191.82399999999</v>
      </c>
      <c r="D125" s="37">
        <f>IF(データ!$V$1=3,ROUND(集計C!D125,6)/1000000,IF(データ!$V$1=2,ROUND(集計C!D125,3)/1000,集計C!D125))</f>
        <v>4601.1980000000003</v>
      </c>
      <c r="E125" s="37">
        <f>IF(データ!$V$1=3,ROUND(集計C!E125,6)/1000000,IF(データ!$V$1=2,ROUND(集計C!E125,3)/1000,集計C!E125))</f>
        <v>6766801.4560000002</v>
      </c>
      <c r="F125" s="37">
        <f>IF(データ!$V$1=3,ROUND(集計C!F125,6)/1000000,IF(データ!$V$1=2,ROUND(集計C!F125,3)/1000,集計C!F125))</f>
        <v>6762200.2580000004</v>
      </c>
      <c r="G125" s="37">
        <f>IF(データ!$V$1=3,ROUND(集計C!G125,6)/1000000,IF(データ!$V$1=2,ROUND(集計C!G125,3)/1000,集計C!G125))</f>
        <v>6539008.4340000004</v>
      </c>
    </row>
    <row r="126" spans="1:7" x14ac:dyDescent="0.5">
      <c r="A126" s="42">
        <v>3003300</v>
      </c>
      <c r="B126" s="35" t="s">
        <v>220</v>
      </c>
      <c r="C126" s="37">
        <f>IF(データ!$V$1=3,ROUND(集計C!C126,6)/1000000,IF(データ!$V$1=2,ROUND(集計C!C126,3)/1000,集計C!C126))</f>
        <v>0</v>
      </c>
      <c r="D126" s="37">
        <f>IF(データ!$V$1=3,ROUND(集計C!D126,6)/1000000,IF(データ!$V$1=2,ROUND(集計C!D126,3)/1000,集計C!D126))</f>
        <v>0</v>
      </c>
      <c r="E126" s="37">
        <f>IF(データ!$V$1=3,ROUND(集計C!E126,6)/1000000,IF(データ!$V$1=2,ROUND(集計C!E126,3)/1000,集計C!E126))</f>
        <v>0</v>
      </c>
      <c r="F126" s="37">
        <f>IF(データ!$V$1=3,ROUND(集計C!F126,6)/1000000,IF(データ!$V$1=2,ROUND(集計C!F126,3)/1000,集計C!F126))</f>
        <v>0</v>
      </c>
      <c r="G126" s="37">
        <f>IF(データ!$V$1=3,ROUND(集計C!G126,6)/1000000,IF(データ!$V$1=2,ROUND(集計C!G126,3)/1000,集計C!G126))</f>
        <v>0</v>
      </c>
    </row>
    <row r="127" spans="1:7" x14ac:dyDescent="0.5">
      <c r="A127" s="42">
        <v>3004000</v>
      </c>
      <c r="B127" s="35" t="s">
        <v>116</v>
      </c>
      <c r="C127" s="37">
        <f>IF(データ!$V$1=3,ROUND(集計C!C127,6)/1000000,IF(データ!$V$1=2,ROUND(集計C!C127,3)/1000,集計C!C127))</f>
        <v>-223191.82399999999</v>
      </c>
      <c r="D127" s="37">
        <f>IF(データ!$V$1=3,ROUND(集計C!D127,6)/1000000,IF(データ!$V$1=2,ROUND(集計C!D127,3)/1000,集計C!D127))</f>
        <v>4601.1980000000003</v>
      </c>
      <c r="E127" s="37">
        <f>IF(データ!$V$1=3,ROUND(集計C!E127,6)/1000000,IF(データ!$V$1=2,ROUND(集計C!E127,3)/1000,集計C!E127))</f>
        <v>4519868.5429999996</v>
      </c>
      <c r="F127" s="37">
        <f>IF(データ!$V$1=3,ROUND(集計C!F127,6)/1000000,IF(データ!$V$1=2,ROUND(集計C!F127,3)/1000,集計C!F127))</f>
        <v>4515267.3449999997</v>
      </c>
      <c r="G127" s="37">
        <f>IF(データ!$V$1=3,ROUND(集計C!G127,6)/1000000,IF(データ!$V$1=2,ROUND(集計C!G127,3)/1000,集計C!G127))</f>
        <v>4292075.5209999997</v>
      </c>
    </row>
    <row r="128" spans="1:7" x14ac:dyDescent="0.5">
      <c r="A128" s="42">
        <v>3004200</v>
      </c>
      <c r="B128" s="35" t="s">
        <v>221</v>
      </c>
      <c r="C128" s="37">
        <f>IF(データ!$V$1=3,ROUND(集計C!C128,6)/1000000,IF(データ!$V$1=2,ROUND(集計C!C128,3)/1000,集計C!C128))</f>
        <v>-223191.82399999999</v>
      </c>
      <c r="D128" s="37">
        <f>IF(データ!$V$1=3,ROUND(集計C!D128,6)/1000000,IF(データ!$V$1=2,ROUND(集計C!D128,3)/1000,集計C!D128))</f>
        <v>4601.1980000000003</v>
      </c>
      <c r="E128" s="37">
        <f>IF(データ!$V$1=3,ROUND(集計C!E128,6)/1000000,IF(データ!$V$1=2,ROUND(集計C!E128,3)/1000,集計C!E128))</f>
        <v>4519868.5429999996</v>
      </c>
      <c r="F128" s="37">
        <f>IF(データ!$V$1=3,ROUND(集計C!F128,6)/1000000,IF(データ!$V$1=2,ROUND(集計C!F128,3)/1000,集計C!F128))</f>
        <v>4515267.3449999997</v>
      </c>
      <c r="G128" s="37">
        <f>IF(データ!$V$1=3,ROUND(集計C!G128,6)/1000000,IF(データ!$V$1=2,ROUND(集計C!G128,3)/1000,集計C!G128))</f>
        <v>4292075.5209999997</v>
      </c>
    </row>
    <row r="129" spans="1:7" x14ac:dyDescent="0.5">
      <c r="A129" s="42">
        <v>3004300</v>
      </c>
      <c r="B129" s="35" t="s">
        <v>222</v>
      </c>
      <c r="C129" s="37">
        <f>IF(データ!$V$1=3,ROUND(集計C!C129,6)/1000000,IF(データ!$V$1=2,ROUND(集計C!C129,3)/1000,集計C!C129))</f>
        <v>0</v>
      </c>
      <c r="D129" s="37">
        <f>IF(データ!$V$1=3,ROUND(集計C!D129,6)/1000000,IF(データ!$V$1=2,ROUND(集計C!D129,3)/1000,集計C!D129))</f>
        <v>0</v>
      </c>
      <c r="E129" s="37">
        <f>IF(データ!$V$1=3,ROUND(集計C!E129,6)/1000000,IF(データ!$V$1=2,ROUND(集計C!E129,3)/1000,集計C!E129))</f>
        <v>0</v>
      </c>
      <c r="F129" s="37">
        <f>IF(データ!$V$1=3,ROUND(集計C!F129,6)/1000000,IF(データ!$V$1=2,ROUND(集計C!F129,3)/1000,集計C!F129))</f>
        <v>0</v>
      </c>
      <c r="G129" s="37">
        <f>IF(データ!$V$1=3,ROUND(集計C!G129,6)/1000000,IF(データ!$V$1=2,ROUND(集計C!G129,3)/1000,集計C!G129))</f>
        <v>0</v>
      </c>
    </row>
    <row r="130" spans="1:7" x14ac:dyDescent="0.5">
      <c r="A130" s="42">
        <v>3005000</v>
      </c>
      <c r="B130" s="35" t="s">
        <v>117</v>
      </c>
      <c r="C130" s="37">
        <f>IF(データ!$V$1=3,ROUND(集計C!C130,6)/1000000,IF(データ!$V$1=2,ROUND(集計C!C130,3)/1000,集計C!C130))</f>
        <v>0</v>
      </c>
      <c r="D130" s="37">
        <f>IF(データ!$V$1=3,ROUND(集計C!D130,6)/1000000,IF(データ!$V$1=2,ROUND(集計C!D130,3)/1000,集計C!D130))</f>
        <v>0</v>
      </c>
      <c r="E130" s="37">
        <f>IF(データ!$V$1=3,ROUND(集計C!E130,6)/1000000,IF(データ!$V$1=2,ROUND(集計C!E130,3)/1000,集計C!E130))</f>
        <v>2246932.9130000002</v>
      </c>
      <c r="F130" s="37">
        <f>IF(データ!$V$1=3,ROUND(集計C!F130,6)/1000000,IF(データ!$V$1=2,ROUND(集計C!F130,3)/1000,集計C!F130))</f>
        <v>2246932.9130000002</v>
      </c>
      <c r="G130" s="37">
        <f>IF(データ!$V$1=3,ROUND(集計C!G130,6)/1000000,IF(データ!$V$1=2,ROUND(集計C!G130,3)/1000,集計C!G130))</f>
        <v>2246932.9130000002</v>
      </c>
    </row>
    <row r="131" spans="1:7" x14ac:dyDescent="0.5">
      <c r="A131" s="42">
        <v>3005200</v>
      </c>
      <c r="B131" s="35" t="s">
        <v>223</v>
      </c>
      <c r="C131" s="37">
        <f>IF(データ!$V$1=3,ROUND(集計C!C131,6)/1000000,IF(データ!$V$1=2,ROUND(集計C!C131,3)/1000,集計C!C131))</f>
        <v>0</v>
      </c>
      <c r="D131" s="37">
        <f>IF(データ!$V$1=3,ROUND(集計C!D131,6)/1000000,IF(データ!$V$1=2,ROUND(集計C!D131,3)/1000,集計C!D131))</f>
        <v>0</v>
      </c>
      <c r="E131" s="37">
        <f>IF(データ!$V$1=3,ROUND(集計C!E131,6)/1000000,IF(データ!$V$1=2,ROUND(集計C!E131,3)/1000,集計C!E131))</f>
        <v>2246932.9130000002</v>
      </c>
      <c r="F131" s="37">
        <f>IF(データ!$V$1=3,ROUND(集計C!F131,6)/1000000,IF(データ!$V$1=2,ROUND(集計C!F131,3)/1000,集計C!F131))</f>
        <v>2246932.9130000002</v>
      </c>
      <c r="G131" s="37">
        <f>IF(データ!$V$1=3,ROUND(集計C!G131,6)/1000000,IF(データ!$V$1=2,ROUND(集計C!G131,3)/1000,集計C!G131))</f>
        <v>2246932.9130000002</v>
      </c>
    </row>
    <row r="132" spans="1:7" x14ac:dyDescent="0.5">
      <c r="A132" s="42">
        <v>3005300</v>
      </c>
      <c r="B132" s="35" t="s">
        <v>224</v>
      </c>
      <c r="C132" s="37">
        <f>IF(データ!$V$1=3,ROUND(集計C!C132,6)/1000000,IF(データ!$V$1=2,ROUND(集計C!C132,3)/1000,集計C!C132))</f>
        <v>0</v>
      </c>
      <c r="D132" s="37">
        <f>IF(データ!$V$1=3,ROUND(集計C!D132,6)/1000000,IF(データ!$V$1=2,ROUND(集計C!D132,3)/1000,集計C!D132))</f>
        <v>0</v>
      </c>
      <c r="E132" s="37">
        <f>IF(データ!$V$1=3,ROUND(集計C!E132,6)/1000000,IF(データ!$V$1=2,ROUND(集計C!E132,3)/1000,集計C!E132))</f>
        <v>0</v>
      </c>
      <c r="F132" s="37">
        <f>IF(データ!$V$1=3,ROUND(集計C!F132,6)/1000000,IF(データ!$V$1=2,ROUND(集計C!F132,3)/1000,集計C!F132))</f>
        <v>0</v>
      </c>
      <c r="G132" s="37">
        <f>IF(データ!$V$1=3,ROUND(集計C!G132,6)/1000000,IF(データ!$V$1=2,ROUND(集計C!G132,3)/1000,集計C!G132))</f>
        <v>0</v>
      </c>
    </row>
    <row r="133" spans="1:7" x14ac:dyDescent="0.5">
      <c r="A133" s="42">
        <v>3006000</v>
      </c>
      <c r="B133" s="35" t="s">
        <v>225</v>
      </c>
      <c r="C133" s="37">
        <f>IF(データ!$V$1=3,ROUND(集計C!C133,6)/1000000,IF(データ!$V$1=2,ROUND(集計C!C133,3)/1000,集計C!C133))</f>
        <v>0</v>
      </c>
      <c r="D133" s="37">
        <f>IF(データ!$V$1=3,ROUND(集計C!D133,6)/1000000,IF(データ!$V$1=2,ROUND(集計C!D133,3)/1000,集計C!D133))</f>
        <v>-7771337.4479999999</v>
      </c>
      <c r="E133" s="37">
        <f>IF(データ!$V$1=3,ROUND(集計C!E133,6)/1000000,IF(データ!$V$1=2,ROUND(集計C!E133,3)/1000,集計C!E133))</f>
        <v>-7827067.341</v>
      </c>
      <c r="F133" s="37">
        <f>IF(データ!$V$1=3,ROUND(集計C!F133,6)/1000000,IF(データ!$V$1=2,ROUND(集計C!F133,3)/1000,集計C!F133))</f>
        <v>55729.892999999996</v>
      </c>
      <c r="G133" s="37">
        <f>IF(データ!$V$1=3,ROUND(集計C!G133,6)/1000000,IF(データ!$V$1=2,ROUND(集計C!G133,3)/1000,集計C!G133))</f>
        <v>55729.892999999996</v>
      </c>
    </row>
    <row r="134" spans="1:7" x14ac:dyDescent="0.5">
      <c r="A134" s="42">
        <v>3006200</v>
      </c>
      <c r="B134" s="35" t="s">
        <v>226</v>
      </c>
      <c r="C134" s="37">
        <f>IF(データ!$V$1=3,ROUND(集計C!C134,6)/1000000,IF(データ!$V$1=2,ROUND(集計C!C134,3)/1000,集計C!C134))</f>
        <v>0</v>
      </c>
      <c r="D134" s="37">
        <f>IF(データ!$V$1=3,ROUND(集計C!D134,6)/1000000,IF(データ!$V$1=2,ROUND(集計C!D134,3)/1000,集計C!D134))</f>
        <v>7771337.4479999999</v>
      </c>
      <c r="E134" s="37">
        <f>IF(データ!$V$1=3,ROUND(集計C!E134,6)/1000000,IF(データ!$V$1=2,ROUND(集計C!E134,3)/1000,集計C!E134))</f>
        <v>7827067.341</v>
      </c>
      <c r="F134" s="37">
        <f>IF(データ!$V$1=3,ROUND(集計C!F134,6)/1000000,IF(データ!$V$1=2,ROUND(集計C!F134,3)/1000,集計C!F134))</f>
        <v>55729.892999999996</v>
      </c>
      <c r="G134" s="37">
        <f>IF(データ!$V$1=3,ROUND(集計C!G134,6)/1000000,IF(データ!$V$1=2,ROUND(集計C!G134,3)/1000,集計C!G134))</f>
        <v>55729.892999999996</v>
      </c>
    </row>
    <row r="135" spans="1:7" x14ac:dyDescent="0.5">
      <c r="A135" s="42">
        <v>3006300</v>
      </c>
      <c r="B135" s="35" t="s">
        <v>227</v>
      </c>
      <c r="C135" s="37">
        <f>IF(データ!$V$1=3,ROUND(集計C!C135,6)/1000000,IF(データ!$V$1=2,ROUND(集計C!C135,3)/1000,集計C!C135))</f>
        <v>0</v>
      </c>
      <c r="D135" s="37">
        <f>IF(データ!$V$1=3,ROUND(集計C!D135,6)/1000000,IF(データ!$V$1=2,ROUND(集計C!D135,3)/1000,集計C!D135))</f>
        <v>0</v>
      </c>
      <c r="E135" s="37">
        <f>IF(データ!$V$1=3,ROUND(集計C!E135,6)/1000000,IF(データ!$V$1=2,ROUND(集計C!E135,3)/1000,集計C!E135))</f>
        <v>0</v>
      </c>
      <c r="F135" s="37">
        <f>IF(データ!$V$1=3,ROUND(集計C!F135,6)/1000000,IF(データ!$V$1=2,ROUND(集計C!F135,3)/1000,集計C!F135))</f>
        <v>0</v>
      </c>
      <c r="G135" s="37">
        <f>IF(データ!$V$1=3,ROUND(集計C!G135,6)/1000000,IF(データ!$V$1=2,ROUND(集計C!G135,3)/1000,集計C!G135))</f>
        <v>0</v>
      </c>
    </row>
    <row r="136" spans="1:7" x14ac:dyDescent="0.5">
      <c r="A136" s="42">
        <v>3007000</v>
      </c>
      <c r="B136" s="35" t="s">
        <v>118</v>
      </c>
      <c r="C136" s="37">
        <f>IF(データ!$V$1=3,ROUND(集計C!C136,6)/1000000,IF(データ!$V$1=2,ROUND(集計C!C136,3)/1000,集計C!C136))</f>
        <v>0</v>
      </c>
      <c r="D136" s="37">
        <f>IF(データ!$V$1=3,ROUND(集計C!D136,6)/1000000,IF(データ!$V$1=2,ROUND(集計C!D136,3)/1000,集計C!D136))</f>
        <v>1384593.557</v>
      </c>
      <c r="E136" s="37">
        <f>IF(データ!$V$1=3,ROUND(集計C!E136,6)/1000000,IF(データ!$V$1=2,ROUND(集計C!E136,3)/1000,集計C!E136))</f>
        <v>1384593.557</v>
      </c>
      <c r="F136" s="37">
        <f>IF(データ!$V$1=3,ROUND(集計C!F136,6)/1000000,IF(データ!$V$1=2,ROUND(集計C!F136,3)/1000,集計C!F136))</f>
        <v>0</v>
      </c>
      <c r="G136" s="37">
        <f>IF(データ!$V$1=3,ROUND(集計C!G136,6)/1000000,IF(データ!$V$1=2,ROUND(集計C!G136,3)/1000,集計C!G136))</f>
        <v>0</v>
      </c>
    </row>
    <row r="137" spans="1:7" x14ac:dyDescent="0.5">
      <c r="A137" s="42">
        <v>3007100</v>
      </c>
      <c r="B137" s="35" t="s">
        <v>228</v>
      </c>
      <c r="C137" s="37">
        <f>IF(データ!$V$1=3,ROUND(集計C!C137,6)/1000000,IF(データ!$V$1=2,ROUND(集計C!C137,3)/1000,集計C!C137))</f>
        <v>0</v>
      </c>
      <c r="D137" s="37">
        <f>IF(データ!$V$1=3,ROUND(集計C!D137,6)/1000000,IF(データ!$V$1=2,ROUND(集計C!D137,3)/1000,集計C!D137))</f>
        <v>652206.86399999994</v>
      </c>
      <c r="E137" s="37">
        <f>IF(データ!$V$1=3,ROUND(集計C!E137,6)/1000000,IF(データ!$V$1=2,ROUND(集計C!E137,3)/1000,集計C!E137))</f>
        <v>732386.69299999997</v>
      </c>
      <c r="F137" s="37">
        <f>IF(データ!$V$1=3,ROUND(集計C!F137,6)/1000000,IF(データ!$V$1=2,ROUND(集計C!F137,3)/1000,集計C!F137))</f>
        <v>80179.828999999998</v>
      </c>
      <c r="G137" s="37">
        <f>IF(データ!$V$1=3,ROUND(集計C!G137,6)/1000000,IF(データ!$V$1=2,ROUND(集計C!G137,3)/1000,集計C!G137))</f>
        <v>80179.828999999998</v>
      </c>
    </row>
    <row r="138" spans="1:7" x14ac:dyDescent="0.5">
      <c r="A138" s="42">
        <v>3007200</v>
      </c>
      <c r="B138" s="35" t="s">
        <v>229</v>
      </c>
      <c r="C138" s="37">
        <f>IF(データ!$V$1=3,ROUND(集計C!C138,6)/1000000,IF(データ!$V$1=2,ROUND(集計C!C138,3)/1000,集計C!C138))</f>
        <v>0</v>
      </c>
      <c r="D138" s="37">
        <f>IF(データ!$V$1=3,ROUND(集計C!D138,6)/1000000,IF(データ!$V$1=2,ROUND(集計C!D138,3)/1000,集計C!D138))</f>
        <v>732386.69299999997</v>
      </c>
      <c r="E138" s="37">
        <f>IF(データ!$V$1=3,ROUND(集計C!E138,6)/1000000,IF(データ!$V$1=2,ROUND(集計C!E138,3)/1000,集計C!E138))</f>
        <v>652206.86399999994</v>
      </c>
      <c r="F138" s="37">
        <f>IF(データ!$V$1=3,ROUND(集計C!F138,6)/1000000,IF(データ!$V$1=2,ROUND(集計C!F138,3)/1000,集計C!F138))</f>
        <v>-80179.828999999998</v>
      </c>
      <c r="G138" s="37">
        <f>IF(データ!$V$1=3,ROUND(集計C!G138,6)/1000000,IF(データ!$V$1=2,ROUND(集計C!G138,3)/1000,集計C!G138))</f>
        <v>-80179.828999999998</v>
      </c>
    </row>
    <row r="139" spans="1:7" x14ac:dyDescent="0.5">
      <c r="A139" s="42">
        <v>3008000</v>
      </c>
      <c r="B139" s="35" t="s">
        <v>119</v>
      </c>
      <c r="C139" s="37">
        <f>IF(データ!$V$1=3,ROUND(集計C!C139,6)/1000000,IF(データ!$V$1=2,ROUND(集計C!C139,3)/1000,集計C!C139))</f>
        <v>0</v>
      </c>
      <c r="D139" s="37">
        <f>IF(データ!$V$1=3,ROUND(集計C!D139,6)/1000000,IF(データ!$V$1=2,ROUND(集計C!D139,3)/1000,集計C!D139))</f>
        <v>463054.43</v>
      </c>
      <c r="E139" s="37">
        <f>IF(データ!$V$1=3,ROUND(集計C!E139,6)/1000000,IF(データ!$V$1=2,ROUND(集計C!E139,3)/1000,集計C!E139))</f>
        <v>463054.43</v>
      </c>
      <c r="F139" s="37">
        <f>IF(データ!$V$1=3,ROUND(集計C!F139,6)/1000000,IF(データ!$V$1=2,ROUND(集計C!F139,3)/1000,集計C!F139))</f>
        <v>0</v>
      </c>
      <c r="G139" s="37">
        <f>IF(データ!$V$1=3,ROUND(集計C!G139,6)/1000000,IF(データ!$V$1=2,ROUND(集計C!G139,3)/1000,集計C!G139))</f>
        <v>0</v>
      </c>
    </row>
    <row r="140" spans="1:7" x14ac:dyDescent="0.5">
      <c r="A140" s="42">
        <v>3008100</v>
      </c>
      <c r="B140" s="35" t="s">
        <v>230</v>
      </c>
      <c r="C140" s="37">
        <f>IF(データ!$V$1=3,ROUND(集計C!C140,6)/1000000,IF(データ!$V$1=2,ROUND(集計C!C140,3)/1000,集計C!C140))</f>
        <v>0</v>
      </c>
      <c r="D140" s="37">
        <f>IF(データ!$V$1=3,ROUND(集計C!D140,6)/1000000,IF(データ!$V$1=2,ROUND(集計C!D140,3)/1000,集計C!D140))</f>
        <v>0</v>
      </c>
      <c r="E140" s="37">
        <f>IF(データ!$V$1=3,ROUND(集計C!E140,6)/1000000,IF(データ!$V$1=2,ROUND(集計C!E140,3)/1000,集計C!E140))</f>
        <v>463054.43</v>
      </c>
      <c r="F140" s="37">
        <f>IF(データ!$V$1=3,ROUND(集計C!F140,6)/1000000,IF(データ!$V$1=2,ROUND(集計C!F140,3)/1000,集計C!F140))</f>
        <v>463054.43</v>
      </c>
      <c r="G140" s="37">
        <f>IF(データ!$V$1=3,ROUND(集計C!G140,6)/1000000,IF(データ!$V$1=2,ROUND(集計C!G140,3)/1000,集計C!G140))</f>
        <v>463054.43</v>
      </c>
    </row>
    <row r="141" spans="1:7" x14ac:dyDescent="0.5">
      <c r="A141" s="42">
        <v>3008200</v>
      </c>
      <c r="B141" s="35" t="s">
        <v>231</v>
      </c>
      <c r="C141" s="37">
        <f>IF(データ!$V$1=3,ROUND(集計C!C141,6)/1000000,IF(データ!$V$1=2,ROUND(集計C!C141,3)/1000,集計C!C141))</f>
        <v>0</v>
      </c>
      <c r="D141" s="37">
        <f>IF(データ!$V$1=3,ROUND(集計C!D141,6)/1000000,IF(データ!$V$1=2,ROUND(集計C!D141,3)/1000,集計C!D141))</f>
        <v>463054.43</v>
      </c>
      <c r="E141" s="37">
        <f>IF(データ!$V$1=3,ROUND(集計C!E141,6)/1000000,IF(データ!$V$1=2,ROUND(集計C!E141,3)/1000,集計C!E141))</f>
        <v>0</v>
      </c>
      <c r="F141" s="37">
        <f>IF(データ!$V$1=3,ROUND(集計C!F141,6)/1000000,IF(データ!$V$1=2,ROUND(集計C!F141,3)/1000,集計C!F141))</f>
        <v>-463054.43</v>
      </c>
      <c r="G141" s="37">
        <f>IF(データ!$V$1=3,ROUND(集計C!G141,6)/1000000,IF(データ!$V$1=2,ROUND(集計C!G141,3)/1000,集計C!G141))</f>
        <v>-463054.43</v>
      </c>
    </row>
    <row r="142" spans="1:7" x14ac:dyDescent="0.5">
      <c r="A142" s="42">
        <v>3009000</v>
      </c>
      <c r="B142" s="35" t="s">
        <v>120</v>
      </c>
      <c r="C142" s="37">
        <f>IF(データ!$V$1=3,ROUND(集計C!C142,6)/1000000,IF(データ!$V$1=2,ROUND(集計C!C142,3)/1000,集計C!C142))</f>
        <v>0</v>
      </c>
      <c r="D142" s="37">
        <f>IF(データ!$V$1=3,ROUND(集計C!D142,6)/1000000,IF(データ!$V$1=2,ROUND(集計C!D142,3)/1000,集計C!D142))</f>
        <v>582862.27</v>
      </c>
      <c r="E142" s="37">
        <f>IF(データ!$V$1=3,ROUND(集計C!E142,6)/1000000,IF(データ!$V$1=2,ROUND(集計C!E142,3)/1000,集計C!E142))</f>
        <v>582862.27</v>
      </c>
      <c r="F142" s="37">
        <f>IF(データ!$V$1=3,ROUND(集計C!F142,6)/1000000,IF(データ!$V$1=2,ROUND(集計C!F142,3)/1000,集計C!F142))</f>
        <v>0</v>
      </c>
      <c r="G142" s="37">
        <f>IF(データ!$V$1=3,ROUND(集計C!G142,6)/1000000,IF(データ!$V$1=2,ROUND(集計C!G142,3)/1000,集計C!G142))</f>
        <v>0</v>
      </c>
    </row>
    <row r="143" spans="1:7" x14ac:dyDescent="0.5">
      <c r="A143" s="42">
        <v>3009100</v>
      </c>
      <c r="B143" s="35" t="s">
        <v>232</v>
      </c>
      <c r="C143" s="37">
        <f>IF(データ!$V$1=3,ROUND(集計C!C143,6)/1000000,IF(データ!$V$1=2,ROUND(集計C!C143,3)/1000,集計C!C143))</f>
        <v>0</v>
      </c>
      <c r="D143" s="37">
        <f>IF(データ!$V$1=3,ROUND(集計C!D143,6)/1000000,IF(データ!$V$1=2,ROUND(集計C!D143,3)/1000,集計C!D143))</f>
        <v>582862.27</v>
      </c>
      <c r="E143" s="37">
        <f>IF(データ!$V$1=3,ROUND(集計C!E143,6)/1000000,IF(データ!$V$1=2,ROUND(集計C!E143,3)/1000,集計C!E143))</f>
        <v>0</v>
      </c>
      <c r="F143" s="37">
        <f>IF(データ!$V$1=3,ROUND(集計C!F143,6)/1000000,IF(データ!$V$1=2,ROUND(集計C!F143,3)/1000,集計C!F143))</f>
        <v>-582862.27</v>
      </c>
      <c r="G143" s="37">
        <f>IF(データ!$V$1=3,ROUND(集計C!G143,6)/1000000,IF(データ!$V$1=2,ROUND(集計C!G143,3)/1000,集計C!G143))</f>
        <v>-582862.27</v>
      </c>
    </row>
    <row r="144" spans="1:7" x14ac:dyDescent="0.5">
      <c r="A144" s="42">
        <v>3009200</v>
      </c>
      <c r="B144" s="35" t="s">
        <v>233</v>
      </c>
      <c r="C144" s="37">
        <f>IF(データ!$V$1=3,ROUND(集計C!C144,6)/1000000,IF(データ!$V$1=2,ROUND(集計C!C144,3)/1000,集計C!C144))</f>
        <v>0</v>
      </c>
      <c r="D144" s="37">
        <f>IF(データ!$V$1=3,ROUND(集計C!D144,6)/1000000,IF(データ!$V$1=2,ROUND(集計C!D144,3)/1000,集計C!D144))</f>
        <v>0</v>
      </c>
      <c r="E144" s="37">
        <f>IF(データ!$V$1=3,ROUND(集計C!E144,6)/1000000,IF(データ!$V$1=2,ROUND(集計C!E144,3)/1000,集計C!E144))</f>
        <v>582862.27</v>
      </c>
      <c r="F144" s="37">
        <f>IF(データ!$V$1=3,ROUND(集計C!F144,6)/1000000,IF(データ!$V$1=2,ROUND(集計C!F144,3)/1000,集計C!F144))</f>
        <v>582862.27</v>
      </c>
      <c r="G144" s="37">
        <f>IF(データ!$V$1=3,ROUND(集計C!G144,6)/1000000,IF(データ!$V$1=2,ROUND(集計C!G144,3)/1000,集計C!G144))</f>
        <v>582862.27</v>
      </c>
    </row>
    <row r="145" spans="1:7" x14ac:dyDescent="0.5">
      <c r="A145" s="42">
        <v>3010000</v>
      </c>
      <c r="B145" s="35" t="s">
        <v>121</v>
      </c>
      <c r="C145" s="37">
        <f>IF(データ!$V$1=3,ROUND(集計C!C145,6)/1000000,IF(データ!$V$1=2,ROUND(集計C!C145,3)/1000,集計C!C145))</f>
        <v>0</v>
      </c>
      <c r="D145" s="37">
        <f>IF(データ!$V$1=3,ROUND(集計C!D145,6)/1000000,IF(データ!$V$1=2,ROUND(集計C!D145,3)/1000,集計C!D145))</f>
        <v>269332.26299999998</v>
      </c>
      <c r="E145" s="37">
        <f>IF(データ!$V$1=3,ROUND(集計C!E145,6)/1000000,IF(データ!$V$1=2,ROUND(集計C!E145,3)/1000,集計C!E145))</f>
        <v>269332.26299999998</v>
      </c>
      <c r="F145" s="37">
        <f>IF(データ!$V$1=3,ROUND(集計C!F145,6)/1000000,IF(データ!$V$1=2,ROUND(集計C!F145,3)/1000,集計C!F145))</f>
        <v>0</v>
      </c>
      <c r="G145" s="37">
        <f>IF(データ!$V$1=3,ROUND(集計C!G145,6)/1000000,IF(データ!$V$1=2,ROUND(集計C!G145,3)/1000,集計C!G145))</f>
        <v>0</v>
      </c>
    </row>
    <row r="146" spans="1:7" x14ac:dyDescent="0.5">
      <c r="A146" s="42">
        <v>3010100</v>
      </c>
      <c r="B146" s="35" t="s">
        <v>234</v>
      </c>
      <c r="C146" s="37">
        <f>IF(データ!$V$1=3,ROUND(集計C!C146,6)/1000000,IF(データ!$V$1=2,ROUND(集計C!C146,3)/1000,集計C!C146))</f>
        <v>0</v>
      </c>
      <c r="D146" s="37">
        <f>IF(データ!$V$1=3,ROUND(集計C!D146,6)/1000000,IF(データ!$V$1=2,ROUND(集計C!D146,3)/1000,集計C!D146))</f>
        <v>0</v>
      </c>
      <c r="E146" s="37">
        <f>IF(データ!$V$1=3,ROUND(集計C!E146,6)/1000000,IF(データ!$V$1=2,ROUND(集計C!E146,3)/1000,集計C!E146))</f>
        <v>269332.26299999998</v>
      </c>
      <c r="F146" s="37">
        <f>IF(データ!$V$1=3,ROUND(集計C!F146,6)/1000000,IF(データ!$V$1=2,ROUND(集計C!F146,3)/1000,集計C!F146))</f>
        <v>269332.26299999998</v>
      </c>
      <c r="G146" s="37">
        <f>IF(データ!$V$1=3,ROUND(集計C!G146,6)/1000000,IF(データ!$V$1=2,ROUND(集計C!G146,3)/1000,集計C!G146))</f>
        <v>269332.26299999998</v>
      </c>
    </row>
    <row r="147" spans="1:7" x14ac:dyDescent="0.5">
      <c r="A147" s="42">
        <v>3010200</v>
      </c>
      <c r="B147" s="35" t="s">
        <v>235</v>
      </c>
      <c r="C147" s="37">
        <f>IF(データ!$V$1=3,ROUND(集計C!C147,6)/1000000,IF(データ!$V$1=2,ROUND(集計C!C147,3)/1000,集計C!C147))</f>
        <v>0</v>
      </c>
      <c r="D147" s="37">
        <f>IF(データ!$V$1=3,ROUND(集計C!D147,6)/1000000,IF(データ!$V$1=2,ROUND(集計C!D147,3)/1000,集計C!D147))</f>
        <v>269332.26299999998</v>
      </c>
      <c r="E147" s="37">
        <f>IF(データ!$V$1=3,ROUND(集計C!E147,6)/1000000,IF(データ!$V$1=2,ROUND(集計C!E147,3)/1000,集計C!E147))</f>
        <v>0</v>
      </c>
      <c r="F147" s="37">
        <f>IF(データ!$V$1=3,ROUND(集計C!F147,6)/1000000,IF(データ!$V$1=2,ROUND(集計C!F147,3)/1000,集計C!F147))</f>
        <v>-269332.26299999998</v>
      </c>
      <c r="G147" s="37">
        <f>IF(データ!$V$1=3,ROUND(集計C!G147,6)/1000000,IF(データ!$V$1=2,ROUND(集計C!G147,3)/1000,集計C!G147))</f>
        <v>-269332.26299999998</v>
      </c>
    </row>
    <row r="148" spans="1:7" x14ac:dyDescent="0.5">
      <c r="A148" s="42">
        <v>3011000</v>
      </c>
      <c r="B148" s="35" t="s">
        <v>122</v>
      </c>
      <c r="C148" s="37">
        <f>IF(データ!$V$1=3,ROUND(集計C!C148,6)/1000000,IF(データ!$V$1=2,ROUND(集計C!C148,3)/1000,集計C!C148))</f>
        <v>0</v>
      </c>
      <c r="D148" s="37">
        <f>IF(データ!$V$1=3,ROUND(集計C!D148,6)/1000000,IF(データ!$V$1=2,ROUND(集計C!D148,3)/1000,集計C!D148))</f>
        <v>69344.593999999997</v>
      </c>
      <c r="E148" s="37">
        <f>IF(データ!$V$1=3,ROUND(集計C!E148,6)/1000000,IF(データ!$V$1=2,ROUND(集計C!E148,3)/1000,集計C!E148))</f>
        <v>69344.593999999997</v>
      </c>
      <c r="F148" s="37">
        <f>IF(データ!$V$1=3,ROUND(集計C!F148,6)/1000000,IF(データ!$V$1=2,ROUND(集計C!F148,3)/1000,集計C!F148))</f>
        <v>0</v>
      </c>
      <c r="G148" s="37">
        <f>IF(データ!$V$1=3,ROUND(集計C!G148,6)/1000000,IF(データ!$V$1=2,ROUND(集計C!G148,3)/1000,集計C!G148))</f>
        <v>0</v>
      </c>
    </row>
    <row r="149" spans="1:7" x14ac:dyDescent="0.5">
      <c r="A149" s="42">
        <v>3011100</v>
      </c>
      <c r="B149" s="35" t="s">
        <v>236</v>
      </c>
      <c r="C149" s="37">
        <f>IF(データ!$V$1=3,ROUND(集計C!C149,6)/1000000,IF(データ!$V$1=2,ROUND(集計C!C149,3)/1000,集計C!C149))</f>
        <v>0</v>
      </c>
      <c r="D149" s="37">
        <f>IF(データ!$V$1=3,ROUND(集計C!D149,6)/1000000,IF(データ!$V$1=2,ROUND(集計C!D149,3)/1000,集計C!D149))</f>
        <v>69344.593999999997</v>
      </c>
      <c r="E149" s="37">
        <f>IF(データ!$V$1=3,ROUND(集計C!E149,6)/1000000,IF(データ!$V$1=2,ROUND(集計C!E149,3)/1000,集計C!E149))</f>
        <v>0</v>
      </c>
      <c r="F149" s="37">
        <f>IF(データ!$V$1=3,ROUND(集計C!F149,6)/1000000,IF(データ!$V$1=2,ROUND(集計C!F149,3)/1000,集計C!F149))</f>
        <v>-69344.593999999997</v>
      </c>
      <c r="G149" s="37">
        <f>IF(データ!$V$1=3,ROUND(集計C!G149,6)/1000000,IF(データ!$V$1=2,ROUND(集計C!G149,3)/1000,集計C!G149))</f>
        <v>-69344.593999999997</v>
      </c>
    </row>
    <row r="150" spans="1:7" x14ac:dyDescent="0.5">
      <c r="A150" s="42">
        <v>3011200</v>
      </c>
      <c r="B150" s="35" t="s">
        <v>237</v>
      </c>
      <c r="C150" s="37">
        <f>IF(データ!$V$1=3,ROUND(集計C!C150,6)/1000000,IF(データ!$V$1=2,ROUND(集計C!C150,3)/1000,集計C!C150))</f>
        <v>0</v>
      </c>
      <c r="D150" s="37">
        <f>IF(データ!$V$1=3,ROUND(集計C!D150,6)/1000000,IF(データ!$V$1=2,ROUND(集計C!D150,3)/1000,集計C!D150))</f>
        <v>0</v>
      </c>
      <c r="E150" s="37">
        <f>IF(データ!$V$1=3,ROUND(集計C!E150,6)/1000000,IF(データ!$V$1=2,ROUND(集計C!E150,3)/1000,集計C!E150))</f>
        <v>69344.593999999997</v>
      </c>
      <c r="F150" s="37">
        <f>IF(データ!$V$1=3,ROUND(集計C!F150,6)/1000000,IF(データ!$V$1=2,ROUND(集計C!F150,3)/1000,集計C!F150))</f>
        <v>69344.593999999997</v>
      </c>
      <c r="G150" s="37">
        <f>IF(データ!$V$1=3,ROUND(集計C!G150,6)/1000000,IF(データ!$V$1=2,ROUND(集計C!G150,3)/1000,集計C!G150))</f>
        <v>69344.593999999997</v>
      </c>
    </row>
    <row r="151" spans="1:7" x14ac:dyDescent="0.5">
      <c r="A151" s="42">
        <v>3012000</v>
      </c>
      <c r="B151" s="35" t="s">
        <v>123</v>
      </c>
      <c r="C151" s="37">
        <f>IF(データ!$V$1=3,ROUND(集計C!C151,6)/1000000,IF(データ!$V$1=2,ROUND(集計C!C151,3)/1000,集計C!C151))</f>
        <v>0</v>
      </c>
      <c r="D151" s="37">
        <f>IF(データ!$V$1=3,ROUND(集計C!D151,6)/1000000,IF(データ!$V$1=2,ROUND(集計C!D151,3)/1000,集計C!D151))</f>
        <v>0</v>
      </c>
      <c r="E151" s="37">
        <f>IF(データ!$V$1=3,ROUND(集計C!E151,6)/1000000,IF(データ!$V$1=2,ROUND(集計C!E151,3)/1000,集計C!E151))</f>
        <v>0</v>
      </c>
      <c r="F151" s="37">
        <f>IF(データ!$V$1=3,ROUND(集計C!F151,6)/1000000,IF(データ!$V$1=2,ROUND(集計C!F151,3)/1000,集計C!F151))</f>
        <v>0</v>
      </c>
      <c r="G151" s="37">
        <f>IF(データ!$V$1=3,ROUND(集計C!G151,6)/1000000,IF(データ!$V$1=2,ROUND(集計C!G151,3)/1000,集計C!G151))</f>
        <v>0</v>
      </c>
    </row>
    <row r="152" spans="1:7" x14ac:dyDescent="0.5">
      <c r="A152" s="42">
        <v>3013000</v>
      </c>
      <c r="B152" s="35" t="s">
        <v>238</v>
      </c>
      <c r="C152" s="37">
        <f>IF(データ!$V$1=3,ROUND(集計C!C152,6)/1000000,IF(データ!$V$1=2,ROUND(集計C!C152,3)/1000,集計C!C152))</f>
        <v>0</v>
      </c>
      <c r="D152" s="37">
        <f>IF(データ!$V$1=3,ROUND(集計C!D152,6)/1000000,IF(データ!$V$1=2,ROUND(集計C!D152,3)/1000,集計C!D152))</f>
        <v>0</v>
      </c>
      <c r="E152" s="37">
        <f>IF(データ!$V$1=3,ROUND(集計C!E152,6)/1000000,IF(データ!$V$1=2,ROUND(集計C!E152,3)/1000,集計C!E152))</f>
        <v>0</v>
      </c>
      <c r="F152" s="37">
        <f>IF(データ!$V$1=3,ROUND(集計C!F152,6)/1000000,IF(データ!$V$1=2,ROUND(集計C!F152,3)/1000,集計C!F152))</f>
        <v>0</v>
      </c>
      <c r="G152" s="37">
        <f>IF(データ!$V$1=3,ROUND(集計C!G152,6)/1000000,IF(データ!$V$1=2,ROUND(集計C!G152,3)/1000,集計C!G152))</f>
        <v>0</v>
      </c>
    </row>
    <row r="153" spans="1:7" x14ac:dyDescent="0.5">
      <c r="A153" s="42">
        <v>3013200</v>
      </c>
      <c r="B153" s="35" t="s">
        <v>239</v>
      </c>
      <c r="C153" s="37">
        <f>IF(データ!$V$1=3,ROUND(集計C!C153,6)/1000000,IF(データ!$V$1=2,ROUND(集計C!C153,3)/1000,集計C!C153))</f>
        <v>0</v>
      </c>
      <c r="D153" s="37">
        <f>IF(データ!$V$1=3,ROUND(集計C!D153,6)/1000000,IF(データ!$V$1=2,ROUND(集計C!D153,3)/1000,集計C!D153))</f>
        <v>0</v>
      </c>
      <c r="E153" s="37">
        <f>IF(データ!$V$1=3,ROUND(集計C!E153,6)/1000000,IF(データ!$V$1=2,ROUND(集計C!E153,3)/1000,集計C!E153))</f>
        <v>0</v>
      </c>
      <c r="F153" s="37">
        <f>IF(データ!$V$1=3,ROUND(集計C!F153,6)/1000000,IF(データ!$V$1=2,ROUND(集計C!F153,3)/1000,集計C!F153))</f>
        <v>0</v>
      </c>
      <c r="G153" s="37">
        <f>IF(データ!$V$1=3,ROUND(集計C!G153,6)/1000000,IF(データ!$V$1=2,ROUND(集計C!G153,3)/1000,集計C!G153))</f>
        <v>0</v>
      </c>
    </row>
    <row r="154" spans="1:7" x14ac:dyDescent="0.5">
      <c r="A154" s="42">
        <v>3013300</v>
      </c>
      <c r="B154" s="35" t="s">
        <v>240</v>
      </c>
      <c r="C154" s="37">
        <f>IF(データ!$V$1=3,ROUND(集計C!C154,6)/1000000,IF(データ!$V$1=2,ROUND(集計C!C154,3)/1000,集計C!C154))</f>
        <v>0</v>
      </c>
      <c r="D154" s="37">
        <f>IF(データ!$V$1=3,ROUND(集計C!D154,6)/1000000,IF(データ!$V$1=2,ROUND(集計C!D154,3)/1000,集計C!D154))</f>
        <v>0</v>
      </c>
      <c r="E154" s="37">
        <f>IF(データ!$V$1=3,ROUND(集計C!E154,6)/1000000,IF(データ!$V$1=2,ROUND(集計C!E154,3)/1000,集計C!E154))</f>
        <v>0</v>
      </c>
      <c r="F154" s="37">
        <f>IF(データ!$V$1=3,ROUND(集計C!F154,6)/1000000,IF(データ!$V$1=2,ROUND(集計C!F154,3)/1000,集計C!F154))</f>
        <v>0</v>
      </c>
      <c r="G154" s="37">
        <f>IF(データ!$V$1=3,ROUND(集計C!G154,6)/1000000,IF(データ!$V$1=2,ROUND(集計C!G154,3)/1000,集計C!G154))</f>
        <v>0</v>
      </c>
    </row>
    <row r="155" spans="1:7" x14ac:dyDescent="0.5">
      <c r="A155" s="42">
        <v>3013400</v>
      </c>
      <c r="B155" s="35" t="s">
        <v>241</v>
      </c>
      <c r="C155" s="37">
        <f>IF(データ!$V$1=3,ROUND(集計C!C155,6)/1000000,IF(データ!$V$1=2,ROUND(集計C!C155,3)/1000,集計C!C155))</f>
        <v>0</v>
      </c>
      <c r="D155" s="37">
        <f>IF(データ!$V$1=3,ROUND(集計C!D155,6)/1000000,IF(データ!$V$1=2,ROUND(集計C!D155,3)/1000,集計C!D155))</f>
        <v>0</v>
      </c>
      <c r="E155" s="37">
        <f>IF(データ!$V$1=3,ROUND(集計C!E155,6)/1000000,IF(データ!$V$1=2,ROUND(集計C!E155,3)/1000,集計C!E155))</f>
        <v>0</v>
      </c>
      <c r="F155" s="37">
        <f>IF(データ!$V$1=3,ROUND(集計C!F155,6)/1000000,IF(データ!$V$1=2,ROUND(集計C!F155,3)/1000,集計C!F155))</f>
        <v>0</v>
      </c>
      <c r="G155" s="37">
        <f>IF(データ!$V$1=3,ROUND(集計C!G155,6)/1000000,IF(データ!$V$1=2,ROUND(集計C!G155,3)/1000,集計C!G155))</f>
        <v>0</v>
      </c>
    </row>
    <row r="156" spans="1:7" x14ac:dyDescent="0.5">
      <c r="A156" s="42">
        <v>3013410</v>
      </c>
      <c r="B156" s="35" t="s">
        <v>1073</v>
      </c>
      <c r="C156" s="37">
        <f>IF(データ!$V$1=3,ROUND(集計C!C156,6)/1000000,IF(データ!$V$1=2,ROUND(集計C!C156,3)/1000,集計C!C156))</f>
        <v>0</v>
      </c>
      <c r="D156" s="37">
        <f>IF(データ!$V$1=3,ROUND(集計C!D156,6)/1000000,IF(データ!$V$1=2,ROUND(集計C!D156,3)/1000,集計C!D156))</f>
        <v>0</v>
      </c>
      <c r="E156" s="37">
        <f>IF(データ!$V$1=3,ROUND(集計C!E156,6)/1000000,IF(データ!$V$1=2,ROUND(集計C!E156,3)/1000,集計C!E156))</f>
        <v>0</v>
      </c>
      <c r="F156" s="37">
        <f>IF(データ!$V$1=3,ROUND(集計C!F156,6)/1000000,IF(データ!$V$1=2,ROUND(集計C!F156,3)/1000,集計C!F156))</f>
        <v>0</v>
      </c>
      <c r="G156" s="37">
        <f>IF(データ!$V$1=3,ROUND(集計C!G156,6)/1000000,IF(データ!$V$1=2,ROUND(集計C!G156,3)/1000,集計C!G156))</f>
        <v>0</v>
      </c>
    </row>
    <row r="157" spans="1:7" x14ac:dyDescent="0.5">
      <c r="A157" s="42">
        <v>3013420</v>
      </c>
      <c r="B157" s="35" t="s">
        <v>1074</v>
      </c>
      <c r="C157" s="37">
        <f>IF(データ!$V$1=3,ROUND(集計C!C157,6)/1000000,IF(データ!$V$1=2,ROUND(集計C!C157,3)/1000,集計C!C157))</f>
        <v>0</v>
      </c>
      <c r="D157" s="37">
        <f>IF(データ!$V$1=3,ROUND(集計C!D157,6)/1000000,IF(データ!$V$1=2,ROUND(集計C!D157,3)/1000,集計C!D157))</f>
        <v>0</v>
      </c>
      <c r="E157" s="37">
        <f>IF(データ!$V$1=3,ROUND(集計C!E157,6)/1000000,IF(データ!$V$1=2,ROUND(集計C!E157,3)/1000,集計C!E157))</f>
        <v>0</v>
      </c>
      <c r="F157" s="37">
        <f>IF(データ!$V$1=3,ROUND(集計C!F157,6)/1000000,IF(データ!$V$1=2,ROUND(集計C!F157,3)/1000,集計C!F157))</f>
        <v>0</v>
      </c>
      <c r="G157" s="37">
        <f>IF(データ!$V$1=3,ROUND(集計C!G157,6)/1000000,IF(データ!$V$1=2,ROUND(集計C!G157,3)/1000,集計C!G157))</f>
        <v>0</v>
      </c>
    </row>
    <row r="158" spans="1:7" x14ac:dyDescent="0.5">
      <c r="A158" s="42">
        <v>3013430</v>
      </c>
      <c r="B158" s="35" t="s">
        <v>1075</v>
      </c>
      <c r="C158" s="37">
        <f>IF(データ!$V$1=3,ROUND(集計C!C158,6)/1000000,IF(データ!$V$1=2,ROUND(集計C!C158,3)/1000,集計C!C158))</f>
        <v>0</v>
      </c>
      <c r="D158" s="37">
        <f>IF(データ!$V$1=3,ROUND(集計C!D158,6)/1000000,IF(データ!$V$1=2,ROUND(集計C!D158,3)/1000,集計C!D158))</f>
        <v>0</v>
      </c>
      <c r="E158" s="37">
        <f>IF(データ!$V$1=3,ROUND(集計C!E158,6)/1000000,IF(データ!$V$1=2,ROUND(集計C!E158,3)/1000,集計C!E158))</f>
        <v>0</v>
      </c>
      <c r="F158" s="37">
        <f>IF(データ!$V$1=3,ROUND(集計C!F158,6)/1000000,IF(データ!$V$1=2,ROUND(集計C!F158,3)/1000,集計C!F158))</f>
        <v>0</v>
      </c>
      <c r="G158" s="37">
        <f>IF(データ!$V$1=3,ROUND(集計C!G158,6)/1000000,IF(データ!$V$1=2,ROUND(集計C!G158,3)/1000,集計C!G158))</f>
        <v>0</v>
      </c>
    </row>
    <row r="159" spans="1:7" x14ac:dyDescent="0.5">
      <c r="A159" s="42">
        <v>3014000</v>
      </c>
      <c r="B159" s="35" t="s">
        <v>242</v>
      </c>
      <c r="C159" s="37">
        <f>IF(データ!$V$1=3,ROUND(集計C!C159,6)/1000000,IF(データ!$V$1=2,ROUND(集計C!C159,3)/1000,集計C!C159))</f>
        <v>0</v>
      </c>
      <c r="D159" s="37">
        <f>IF(データ!$V$1=3,ROUND(集計C!D159,6)/1000000,IF(データ!$V$1=2,ROUND(集計C!D159,3)/1000,集計C!D159))</f>
        <v>1935.298</v>
      </c>
      <c r="E159" s="37">
        <f>IF(データ!$V$1=3,ROUND(集計C!E159,6)/1000000,IF(データ!$V$1=2,ROUND(集計C!E159,3)/1000,集計C!E159))</f>
        <v>7731.7759999999998</v>
      </c>
      <c r="F159" s="37">
        <f>IF(データ!$V$1=3,ROUND(集計C!F159,6)/1000000,IF(データ!$V$1=2,ROUND(集計C!F159,3)/1000,集計C!F159))</f>
        <v>5796.4780000000001</v>
      </c>
      <c r="G159" s="37">
        <f>IF(データ!$V$1=3,ROUND(集計C!G159,6)/1000000,IF(データ!$V$1=2,ROUND(集計C!G159,3)/1000,集計C!G159))</f>
        <v>5796.4780000000001</v>
      </c>
    </row>
    <row r="160" spans="1:7" x14ac:dyDescent="0.5">
      <c r="A160" s="42">
        <v>3014100</v>
      </c>
      <c r="B160" s="35" t="s">
        <v>243</v>
      </c>
      <c r="C160" s="37">
        <f>IF(データ!$V$1=3,ROUND(集計C!C160,6)/1000000,IF(データ!$V$1=2,ROUND(集計C!C160,3)/1000,集計C!C160))</f>
        <v>0</v>
      </c>
      <c r="D160" s="37">
        <f>IF(データ!$V$1=3,ROUND(集計C!D160,6)/1000000,IF(データ!$V$1=2,ROUND(集計C!D160,3)/1000,集計C!D160))</f>
        <v>0</v>
      </c>
      <c r="E160" s="37">
        <f>IF(データ!$V$1=3,ROUND(集計C!E160,6)/1000000,IF(データ!$V$1=2,ROUND(集計C!E160,3)/1000,集計C!E160))</f>
        <v>7731.7759999999998</v>
      </c>
      <c r="F160" s="37">
        <f>IF(データ!$V$1=3,ROUND(集計C!F160,6)/1000000,IF(データ!$V$1=2,ROUND(集計C!F160,3)/1000,集計C!F160))</f>
        <v>7731.7759999999998</v>
      </c>
      <c r="G160" s="37">
        <f>IF(データ!$V$1=3,ROUND(集計C!G160,6)/1000000,IF(データ!$V$1=2,ROUND(集計C!G160,3)/1000,集計C!G160))</f>
        <v>7731.7759999999998</v>
      </c>
    </row>
    <row r="161" spans="1:7" x14ac:dyDescent="0.5">
      <c r="A161" s="42">
        <v>3014200</v>
      </c>
      <c r="B161" s="35" t="s">
        <v>244</v>
      </c>
      <c r="C161" s="37">
        <f>IF(データ!$V$1=3,ROUND(集計C!C161,6)/1000000,IF(データ!$V$1=2,ROUND(集計C!C161,3)/1000,集計C!C161))</f>
        <v>0</v>
      </c>
      <c r="D161" s="37">
        <f>IF(データ!$V$1=3,ROUND(集計C!D161,6)/1000000,IF(データ!$V$1=2,ROUND(集計C!D161,3)/1000,集計C!D161))</f>
        <v>1935.298</v>
      </c>
      <c r="E161" s="37">
        <f>IF(データ!$V$1=3,ROUND(集計C!E161,6)/1000000,IF(データ!$V$1=2,ROUND(集計C!E161,3)/1000,集計C!E161))</f>
        <v>0</v>
      </c>
      <c r="F161" s="37">
        <f>IF(データ!$V$1=3,ROUND(集計C!F161,6)/1000000,IF(データ!$V$1=2,ROUND(集計C!F161,3)/1000,集計C!F161))</f>
        <v>-1935.298</v>
      </c>
      <c r="G161" s="37">
        <f>IF(データ!$V$1=3,ROUND(集計C!G161,6)/1000000,IF(データ!$V$1=2,ROUND(集計C!G161,3)/1000,集計C!G161))</f>
        <v>-1935.298</v>
      </c>
    </row>
    <row r="162" spans="1:7" x14ac:dyDescent="0.5">
      <c r="A162" s="42">
        <v>3015000</v>
      </c>
      <c r="B162" s="35" t="s">
        <v>245</v>
      </c>
      <c r="C162" s="37">
        <f>IF(データ!$V$1=3,ROUND(集計C!C162,6)/1000000,IF(データ!$V$1=2,ROUND(集計C!C162,3)/1000,集計C!C162))</f>
        <v>0</v>
      </c>
      <c r="D162" s="37">
        <f>IF(データ!$V$1=3,ROUND(集計C!D162,6)/1000000,IF(データ!$V$1=2,ROUND(集計C!D162,3)/1000,集計C!D162))</f>
        <v>9157866.3029999994</v>
      </c>
      <c r="E162" s="37">
        <f>IF(データ!$V$1=3,ROUND(集計C!E162,6)/1000000,IF(データ!$V$1=2,ROUND(集計C!E162,3)/1000,集計C!E162))</f>
        <v>9219392.6740000006</v>
      </c>
      <c r="F162" s="37">
        <f>IF(データ!$V$1=3,ROUND(集計C!F162,6)/1000000,IF(データ!$V$1=2,ROUND(集計C!F162,3)/1000,集計C!F162))</f>
        <v>61526.370999999999</v>
      </c>
      <c r="G162" s="37">
        <f>IF(データ!$V$1=3,ROUND(集計C!G162,6)/1000000,IF(データ!$V$1=2,ROUND(集計C!G162,3)/1000,集計C!G162))</f>
        <v>61526.370999999999</v>
      </c>
    </row>
    <row r="163" spans="1:7" x14ac:dyDescent="0.5">
      <c r="A163" s="42">
        <v>3015100</v>
      </c>
      <c r="B163" s="35" t="s">
        <v>246</v>
      </c>
      <c r="C163" s="37">
        <f>IF(データ!$V$1=3,ROUND(集計C!C163,6)/1000000,IF(データ!$V$1=2,ROUND(集計C!C163,3)/1000,集計C!C163))</f>
        <v>0</v>
      </c>
      <c r="D163" s="37">
        <f>IF(データ!$V$1=3,ROUND(集計C!D163,6)/1000000,IF(データ!$V$1=2,ROUND(集計C!D163,3)/1000,集計C!D163))</f>
        <v>652206.86399999994</v>
      </c>
      <c r="E163" s="37">
        <f>IF(データ!$V$1=3,ROUND(集計C!E163,6)/1000000,IF(データ!$V$1=2,ROUND(集計C!E163,3)/1000,集計C!E163))</f>
        <v>740118.46900000004</v>
      </c>
      <c r="F163" s="37">
        <f>IF(データ!$V$1=3,ROUND(集計C!F163,6)/1000000,IF(データ!$V$1=2,ROUND(集計C!F163,3)/1000,集計C!F163))</f>
        <v>87911.604999999996</v>
      </c>
      <c r="G163" s="37">
        <f>IF(データ!$V$1=3,ROUND(集計C!G163,6)/1000000,IF(データ!$V$1=2,ROUND(集計C!G163,3)/1000,集計C!G163))</f>
        <v>87911.604999999996</v>
      </c>
    </row>
    <row r="164" spans="1:7" x14ac:dyDescent="0.5">
      <c r="A164" s="42">
        <v>3015200</v>
      </c>
      <c r="B164" s="35" t="s">
        <v>247</v>
      </c>
      <c r="C164" s="37">
        <f>IF(データ!$V$1=3,ROUND(集計C!C164,6)/1000000,IF(データ!$V$1=2,ROUND(集計C!C164,3)/1000,集計C!C164))</f>
        <v>0</v>
      </c>
      <c r="D164" s="37">
        <f>IF(データ!$V$1=3,ROUND(集計C!D164,6)/1000000,IF(データ!$V$1=2,ROUND(集計C!D164,3)/1000,集計C!D164))</f>
        <v>8505659.4389999993</v>
      </c>
      <c r="E164" s="37">
        <f>IF(データ!$V$1=3,ROUND(集計C!E164,6)/1000000,IF(データ!$V$1=2,ROUND(集計C!E164,3)/1000,集計C!E164))</f>
        <v>8479274.2050000001</v>
      </c>
      <c r="F164" s="37">
        <f>IF(データ!$V$1=3,ROUND(集計C!F164,6)/1000000,IF(データ!$V$1=2,ROUND(集計C!F164,3)/1000,集計C!F164))</f>
        <v>-26385.234</v>
      </c>
      <c r="G164" s="37">
        <f>IF(データ!$V$1=3,ROUND(集計C!G164,6)/1000000,IF(データ!$V$1=2,ROUND(集計C!G164,3)/1000,集計C!G164))</f>
        <v>-26385.234</v>
      </c>
    </row>
    <row r="165" spans="1:7" x14ac:dyDescent="0.5">
      <c r="A165" s="42">
        <v>3015300</v>
      </c>
      <c r="B165" s="35" t="s">
        <v>248</v>
      </c>
      <c r="C165" s="37">
        <f>IF(データ!$V$1=3,ROUND(集計C!C165,6)/1000000,IF(データ!$V$1=2,ROUND(集計C!C165,3)/1000,集計C!C165))</f>
        <v>0</v>
      </c>
      <c r="D165" s="37">
        <f>IF(データ!$V$1=3,ROUND(集計C!D165,6)/1000000,IF(データ!$V$1=2,ROUND(集計C!D165,3)/1000,集計C!D165))</f>
        <v>0</v>
      </c>
      <c r="E165" s="37">
        <f>IF(データ!$V$1=3,ROUND(集計C!E165,6)/1000000,IF(データ!$V$1=2,ROUND(集計C!E165,3)/1000,集計C!E165))</f>
        <v>0</v>
      </c>
      <c r="F165" s="37">
        <f>IF(データ!$V$1=3,ROUND(集計C!F165,6)/1000000,IF(データ!$V$1=2,ROUND(集計C!F165,3)/1000,集計C!F165))</f>
        <v>0</v>
      </c>
      <c r="G165" s="37">
        <f>IF(データ!$V$1=3,ROUND(集計C!G165,6)/1000000,IF(データ!$V$1=2,ROUND(集計C!G165,3)/1000,集計C!G165))</f>
        <v>0</v>
      </c>
    </row>
    <row r="166" spans="1:7" x14ac:dyDescent="0.5">
      <c r="A166" s="42">
        <v>3016000</v>
      </c>
      <c r="B166" s="35" t="s">
        <v>249</v>
      </c>
      <c r="C166" s="37">
        <f>IF(データ!$V$1=3,ROUND(集計C!C166,6)/1000000,IF(データ!$V$1=2,ROUND(集計C!C166,3)/1000,集計C!C166))</f>
        <v>8065721.4740000004</v>
      </c>
      <c r="D166" s="37">
        <f>IF(データ!$V$1=3,ROUND(集計C!D166,6)/1000000,IF(データ!$V$1=2,ROUND(集計C!D166,3)/1000,集計C!D166))</f>
        <v>9157866.3029999994</v>
      </c>
      <c r="E166" s="37">
        <f>IF(データ!$V$1=3,ROUND(集計C!E166,6)/1000000,IF(データ!$V$1=2,ROUND(集計C!E166,3)/1000,集計C!E166))</f>
        <v>9219392.6740000006</v>
      </c>
      <c r="F166" s="37">
        <f>IF(データ!$V$1=3,ROUND(集計C!F166,6)/1000000,IF(データ!$V$1=2,ROUND(集計C!F166,3)/1000,集計C!F166))</f>
        <v>61526.370999999999</v>
      </c>
      <c r="G166" s="37">
        <f>IF(データ!$V$1=3,ROUND(集計C!G166,6)/1000000,IF(データ!$V$1=2,ROUND(集計C!G166,3)/1000,集計C!G166))</f>
        <v>8127247.8449999997</v>
      </c>
    </row>
    <row r="167" spans="1:7" x14ac:dyDescent="0.5">
      <c r="A167" s="42">
        <v>3016100</v>
      </c>
      <c r="B167" s="35" t="s">
        <v>250</v>
      </c>
      <c r="C167" s="37">
        <f>IF(データ!$V$1=3,ROUND(集計C!C167,6)/1000000,IF(データ!$V$1=2,ROUND(集計C!C167,3)/1000,集計C!C167))</f>
        <v>13467163.441</v>
      </c>
      <c r="D167" s="37">
        <f>IF(データ!$V$1=3,ROUND(集計C!D167,6)/1000000,IF(データ!$V$1=2,ROUND(集計C!D167,3)/1000,集計C!D167))</f>
        <v>652206.86399999994</v>
      </c>
      <c r="E167" s="37">
        <f>IF(データ!$V$1=3,ROUND(集計C!E167,6)/1000000,IF(データ!$V$1=2,ROUND(集計C!E167,3)/1000,集計C!E167))</f>
        <v>740118.46900000004</v>
      </c>
      <c r="F167" s="37">
        <f>IF(データ!$V$1=3,ROUND(集計C!F167,6)/1000000,IF(データ!$V$1=2,ROUND(集計C!F167,3)/1000,集計C!F167))</f>
        <v>87911.604999999996</v>
      </c>
      <c r="G167" s="37">
        <f>IF(データ!$V$1=3,ROUND(集計C!G167,6)/1000000,IF(データ!$V$1=2,ROUND(集計C!G167,3)/1000,集計C!G167))</f>
        <v>13555075.046</v>
      </c>
    </row>
    <row r="168" spans="1:7" x14ac:dyDescent="0.5">
      <c r="A168" s="42">
        <v>3016200</v>
      </c>
      <c r="B168" s="35" t="s">
        <v>251</v>
      </c>
      <c r="C168" s="37">
        <f>IF(データ!$V$1=3,ROUND(集計C!C168,6)/1000000,IF(データ!$V$1=2,ROUND(集計C!C168,3)/1000,集計C!C168))</f>
        <v>-5401441.9670000002</v>
      </c>
      <c r="D168" s="37">
        <f>IF(データ!$V$1=3,ROUND(集計C!D168,6)/1000000,IF(データ!$V$1=2,ROUND(集計C!D168,3)/1000,集計C!D168))</f>
        <v>8505659.4389999993</v>
      </c>
      <c r="E168" s="37">
        <f>IF(データ!$V$1=3,ROUND(集計C!E168,6)/1000000,IF(データ!$V$1=2,ROUND(集計C!E168,3)/1000,集計C!E168))</f>
        <v>8479274.2050000001</v>
      </c>
      <c r="F168" s="37">
        <f>IF(データ!$V$1=3,ROUND(集計C!F168,6)/1000000,IF(データ!$V$1=2,ROUND(集計C!F168,3)/1000,集計C!F168))</f>
        <v>-26385.234</v>
      </c>
      <c r="G168" s="37">
        <f>IF(データ!$V$1=3,ROUND(集計C!G168,6)/1000000,IF(データ!$V$1=2,ROUND(集計C!G168,3)/1000,集計C!G168))</f>
        <v>-5427827.2010000004</v>
      </c>
    </row>
    <row r="169" spans="1:7" x14ac:dyDescent="0.5">
      <c r="A169" s="42">
        <v>3016300</v>
      </c>
      <c r="B169" s="35" t="s">
        <v>252</v>
      </c>
      <c r="C169" s="37">
        <f>IF(データ!$V$1=3,ROUND(集計C!C169,6)/1000000,IF(データ!$V$1=2,ROUND(集計C!C169,3)/1000,集計C!C169))</f>
        <v>0</v>
      </c>
      <c r="D169" s="37">
        <f>IF(データ!$V$1=3,ROUND(集計C!D169,6)/1000000,IF(データ!$V$1=2,ROUND(集計C!D169,3)/1000,集計C!D169))</f>
        <v>0</v>
      </c>
      <c r="E169" s="37">
        <f>IF(データ!$V$1=3,ROUND(集計C!E169,6)/1000000,IF(データ!$V$1=2,ROUND(集計C!E169,3)/1000,集計C!E169))</f>
        <v>0</v>
      </c>
      <c r="F169" s="37">
        <f>IF(データ!$V$1=3,ROUND(集計C!F169,6)/1000000,IF(データ!$V$1=2,ROUND(集計C!F169,3)/1000,集計C!F169))</f>
        <v>0</v>
      </c>
      <c r="G169" s="37">
        <f>IF(データ!$V$1=3,ROUND(集計C!G169,6)/1000000,IF(データ!$V$1=2,ROUND(集計C!G169,3)/1000,集計C!G169))</f>
        <v>0</v>
      </c>
    </row>
    <row r="170" spans="1:7" x14ac:dyDescent="0.5">
      <c r="A170" s="42">
        <v>4001000</v>
      </c>
      <c r="B170" s="35" t="s">
        <v>146</v>
      </c>
      <c r="C170" s="37">
        <f>IF(データ!$V$1=3,ROUND(集計C!C170,6)/1000000,IF(データ!$V$1=2,ROUND(集計C!C170,3)/1000,集計C!C170))</f>
        <v>0</v>
      </c>
      <c r="D170" s="37">
        <f>IF(データ!$V$1=3,ROUND(集計C!D170,6)/1000000,IF(データ!$V$1=2,ROUND(集計C!D170,3)/1000,集計C!D170))</f>
        <v>7763570.1679999996</v>
      </c>
      <c r="E170" s="37">
        <f>IF(データ!$V$1=3,ROUND(集計C!E170,6)/1000000,IF(データ!$V$1=2,ROUND(集計C!E170,3)/1000,集計C!E170))</f>
        <v>7891021.1279999996</v>
      </c>
      <c r="F170" s="37">
        <f>IF(データ!$V$1=3,ROUND(集計C!F170,6)/1000000,IF(データ!$V$1=2,ROUND(集計C!F170,3)/1000,集計C!F170))</f>
        <v>-127450.96</v>
      </c>
      <c r="G170" s="37">
        <f>IF(データ!$V$1=3,ROUND(集計C!G170,6)/1000000,IF(データ!$V$1=2,ROUND(集計C!G170,3)/1000,集計C!G170))</f>
        <v>-127450.96</v>
      </c>
    </row>
    <row r="171" spans="1:7" x14ac:dyDescent="0.5">
      <c r="A171" s="42">
        <v>4002000</v>
      </c>
      <c r="B171" s="35" t="s">
        <v>126</v>
      </c>
      <c r="C171" s="37">
        <f>IF(データ!$V$1=3,ROUND(集計C!C171,6)/1000000,IF(データ!$V$1=2,ROUND(集計C!C171,3)/1000,集計C!C171))</f>
        <v>-223191.82399999999</v>
      </c>
      <c r="D171" s="37">
        <f>IF(データ!$V$1=3,ROUND(集計C!D171,6)/1000000,IF(データ!$V$1=2,ROUND(集計C!D171,3)/1000,集計C!D171))</f>
        <v>625612.35800000001</v>
      </c>
      <c r="E171" s="37">
        <f>IF(データ!$V$1=3,ROUND(集計C!E171,6)/1000000,IF(データ!$V$1=2,ROUND(集計C!E171,3)/1000,集計C!E171))</f>
        <v>6496120.0279999999</v>
      </c>
      <c r="F171" s="37">
        <f>IF(データ!$V$1=3,ROUND(集計C!F171,6)/1000000,IF(データ!$V$1=2,ROUND(集計C!F171,3)/1000,集計C!F171))</f>
        <v>5870507.6699999999</v>
      </c>
      <c r="G171" s="37">
        <f>IF(データ!$V$1=3,ROUND(集計C!G171,6)/1000000,IF(データ!$V$1=2,ROUND(集計C!G171,3)/1000,集計C!G171))</f>
        <v>5647315.8459999999</v>
      </c>
    </row>
    <row r="172" spans="1:7" x14ac:dyDescent="0.5">
      <c r="A172" s="42">
        <v>4003000</v>
      </c>
      <c r="B172" s="35" t="s">
        <v>127</v>
      </c>
      <c r="C172" s="37">
        <f>IF(データ!$V$1=3,ROUND(集計C!C172,6)/1000000,IF(データ!$V$1=2,ROUND(集計C!C172,3)/1000,集計C!C172))</f>
        <v>0</v>
      </c>
      <c r="D172" s="37">
        <f>IF(データ!$V$1=3,ROUND(集計C!D172,6)/1000000,IF(データ!$V$1=2,ROUND(集計C!D172,3)/1000,集計C!D172))</f>
        <v>621636.95799999998</v>
      </c>
      <c r="E172" s="37">
        <f>IF(データ!$V$1=3,ROUND(集計C!E172,6)/1000000,IF(データ!$V$1=2,ROUND(集計C!E172,3)/1000,集計C!E172))</f>
        <v>3422987.1579999998</v>
      </c>
      <c r="F172" s="37">
        <f>IF(データ!$V$1=3,ROUND(集計C!F172,6)/1000000,IF(データ!$V$1=2,ROUND(集計C!F172,3)/1000,集計C!F172))</f>
        <v>2801350.2</v>
      </c>
      <c r="G172" s="37">
        <f>IF(データ!$V$1=3,ROUND(集計C!G172,6)/1000000,IF(データ!$V$1=2,ROUND(集計C!G172,3)/1000,集計C!G172))</f>
        <v>2801350.2</v>
      </c>
    </row>
    <row r="173" spans="1:7" x14ac:dyDescent="0.5">
      <c r="A173" s="42">
        <v>4004000</v>
      </c>
      <c r="B173" s="35" t="s">
        <v>128</v>
      </c>
      <c r="C173" s="37">
        <f>IF(データ!$V$1=3,ROUND(集計C!C173,6)/1000000,IF(データ!$V$1=2,ROUND(集計C!C173,3)/1000,集計C!C173))</f>
        <v>0</v>
      </c>
      <c r="D173" s="37">
        <f>IF(データ!$V$1=3,ROUND(集計C!D173,6)/1000000,IF(データ!$V$1=2,ROUND(集計C!D173,3)/1000,集計C!D173))</f>
        <v>0</v>
      </c>
      <c r="E173" s="37">
        <f>IF(データ!$V$1=3,ROUND(集計C!E173,6)/1000000,IF(データ!$V$1=2,ROUND(集計C!E173,3)/1000,集計C!E173))</f>
        <v>951939.06700000004</v>
      </c>
      <c r="F173" s="37">
        <f>IF(データ!$V$1=3,ROUND(集計C!F173,6)/1000000,IF(データ!$V$1=2,ROUND(集計C!F173,3)/1000,集計C!F173))</f>
        <v>951939.06700000004</v>
      </c>
      <c r="G173" s="37">
        <f>IF(データ!$V$1=3,ROUND(集計C!G173,6)/1000000,IF(データ!$V$1=2,ROUND(集計C!G173,3)/1000,集計C!G173))</f>
        <v>951939.06700000004</v>
      </c>
    </row>
    <row r="174" spans="1:7" x14ac:dyDescent="0.5">
      <c r="A174" s="42">
        <v>4005000</v>
      </c>
      <c r="B174" s="35" t="s">
        <v>129</v>
      </c>
      <c r="C174" s="37">
        <f>IF(データ!$V$1=3,ROUND(集計C!C174,6)/1000000,IF(データ!$V$1=2,ROUND(集計C!C174,3)/1000,集計C!C174))</f>
        <v>0</v>
      </c>
      <c r="D174" s="37">
        <f>IF(データ!$V$1=3,ROUND(集計C!D174,6)/1000000,IF(データ!$V$1=2,ROUND(集計C!D174,3)/1000,集計C!D174))</f>
        <v>608305.1</v>
      </c>
      <c r="E174" s="37">
        <f>IF(データ!$V$1=3,ROUND(集計C!E174,6)/1000000,IF(データ!$V$1=2,ROUND(集計C!E174,3)/1000,集計C!E174))</f>
        <v>2261431.6630000002</v>
      </c>
      <c r="F174" s="37">
        <f>IF(データ!$V$1=3,ROUND(集計C!F174,6)/1000000,IF(データ!$V$1=2,ROUND(集計C!F174,3)/1000,集計C!F174))</f>
        <v>1653126.5630000001</v>
      </c>
      <c r="G174" s="37">
        <f>IF(データ!$V$1=3,ROUND(集計C!G174,6)/1000000,IF(データ!$V$1=2,ROUND(集計C!G174,3)/1000,集計C!G174))</f>
        <v>1653126.5630000001</v>
      </c>
    </row>
    <row r="175" spans="1:7" x14ac:dyDescent="0.5">
      <c r="A175" s="42">
        <v>4006000</v>
      </c>
      <c r="B175" s="35" t="s">
        <v>130</v>
      </c>
      <c r="C175" s="37">
        <f>IF(データ!$V$1=3,ROUND(集計C!C175,6)/1000000,IF(データ!$V$1=2,ROUND(集計C!C175,3)/1000,集計C!C175))</f>
        <v>0</v>
      </c>
      <c r="D175" s="37">
        <f>IF(データ!$V$1=3,ROUND(集計C!D175,6)/1000000,IF(データ!$V$1=2,ROUND(集計C!D175,3)/1000,集計C!D175))</f>
        <v>0</v>
      </c>
      <c r="E175" s="37">
        <f>IF(データ!$V$1=3,ROUND(集計C!E175,6)/1000000,IF(データ!$V$1=2,ROUND(集計C!E175,3)/1000,集計C!E175))</f>
        <v>13594.227000000001</v>
      </c>
      <c r="F175" s="37">
        <f>IF(データ!$V$1=3,ROUND(集計C!F175,6)/1000000,IF(データ!$V$1=2,ROUND(集計C!F175,3)/1000,集計C!F175))</f>
        <v>13594.227000000001</v>
      </c>
      <c r="G175" s="37">
        <f>IF(データ!$V$1=3,ROUND(集計C!G175,6)/1000000,IF(データ!$V$1=2,ROUND(集計C!G175,3)/1000,集計C!G175))</f>
        <v>13594.227000000001</v>
      </c>
    </row>
    <row r="176" spans="1:7" x14ac:dyDescent="0.5">
      <c r="A176" s="42">
        <v>4007000</v>
      </c>
      <c r="B176" s="35" t="s">
        <v>131</v>
      </c>
      <c r="C176" s="37">
        <f>IF(データ!$V$1=3,ROUND(集計C!C176,6)/1000000,IF(データ!$V$1=2,ROUND(集計C!C176,3)/1000,集計C!C176))</f>
        <v>0</v>
      </c>
      <c r="D176" s="37">
        <f>IF(データ!$V$1=3,ROUND(集計C!D176,6)/1000000,IF(データ!$V$1=2,ROUND(集計C!D176,3)/1000,集計C!D176))</f>
        <v>13331.858</v>
      </c>
      <c r="E176" s="37">
        <f>IF(データ!$V$1=3,ROUND(集計C!E176,6)/1000000,IF(データ!$V$1=2,ROUND(集計C!E176,3)/1000,集計C!E176))</f>
        <v>196022.201</v>
      </c>
      <c r="F176" s="37">
        <f>IF(データ!$V$1=3,ROUND(集計C!F176,6)/1000000,IF(データ!$V$1=2,ROUND(集計C!F176,3)/1000,集計C!F176))</f>
        <v>182690.34299999999</v>
      </c>
      <c r="G176" s="37">
        <f>IF(データ!$V$1=3,ROUND(集計C!G176,6)/1000000,IF(データ!$V$1=2,ROUND(集計C!G176,3)/1000,集計C!G176))</f>
        <v>182690.34299999999</v>
      </c>
    </row>
    <row r="177" spans="1:7" x14ac:dyDescent="0.5">
      <c r="A177" s="42">
        <v>4008000</v>
      </c>
      <c r="B177" s="35" t="s">
        <v>132</v>
      </c>
      <c r="C177" s="37">
        <f>IF(データ!$V$1=3,ROUND(集計C!C177,6)/1000000,IF(データ!$V$1=2,ROUND(集計C!C177,3)/1000,集計C!C177))</f>
        <v>-223191.82399999999</v>
      </c>
      <c r="D177" s="37">
        <f>IF(データ!$V$1=3,ROUND(集計C!D177,6)/1000000,IF(データ!$V$1=2,ROUND(集計C!D177,3)/1000,集計C!D177))</f>
        <v>3975.4</v>
      </c>
      <c r="E177" s="37">
        <f>IF(データ!$V$1=3,ROUND(集計C!E177,6)/1000000,IF(データ!$V$1=2,ROUND(集計C!E177,3)/1000,集計C!E177))</f>
        <v>3073132.87</v>
      </c>
      <c r="F177" s="37">
        <f>IF(データ!$V$1=3,ROUND(集計C!F177,6)/1000000,IF(データ!$V$1=2,ROUND(集計C!F177,3)/1000,集計C!F177))</f>
        <v>3069157.47</v>
      </c>
      <c r="G177" s="37">
        <f>IF(データ!$V$1=3,ROUND(集計C!G177,6)/1000000,IF(データ!$V$1=2,ROUND(集計C!G177,3)/1000,集計C!G177))</f>
        <v>2845965.6460000002</v>
      </c>
    </row>
    <row r="178" spans="1:7" x14ac:dyDescent="0.5">
      <c r="A178" s="42">
        <v>4009000</v>
      </c>
      <c r="B178" s="35" t="s">
        <v>133</v>
      </c>
      <c r="C178" s="37">
        <f>IF(データ!$V$1=3,ROUND(集計C!C178,6)/1000000,IF(データ!$V$1=2,ROUND(集計C!C178,3)/1000,集計C!C178))</f>
        <v>0</v>
      </c>
      <c r="D178" s="37">
        <f>IF(データ!$V$1=3,ROUND(集計C!D178,6)/1000000,IF(データ!$V$1=2,ROUND(集計C!D178,3)/1000,集計C!D178))</f>
        <v>3975.4</v>
      </c>
      <c r="E178" s="37">
        <f>IF(データ!$V$1=3,ROUND(集計C!E178,6)/1000000,IF(データ!$V$1=2,ROUND(集計C!E178,3)/1000,集計C!E178))</f>
        <v>2573209.2719999999</v>
      </c>
      <c r="F178" s="37">
        <f>IF(データ!$V$1=3,ROUND(集計C!F178,6)/1000000,IF(データ!$V$1=2,ROUND(集計C!F178,3)/1000,集計C!F178))</f>
        <v>2569233.872</v>
      </c>
      <c r="G178" s="37">
        <f>IF(データ!$V$1=3,ROUND(集計C!G178,6)/1000000,IF(データ!$V$1=2,ROUND(集計C!G178,3)/1000,集計C!G178))</f>
        <v>2569233.872</v>
      </c>
    </row>
    <row r="179" spans="1:7" x14ac:dyDescent="0.5">
      <c r="A179" s="42">
        <v>4010000</v>
      </c>
      <c r="B179" s="35" t="s">
        <v>134</v>
      </c>
      <c r="C179" s="37">
        <f>IF(データ!$V$1=3,ROUND(集計C!C179,6)/1000000,IF(データ!$V$1=2,ROUND(集計C!C179,3)/1000,集計C!C179))</f>
        <v>0</v>
      </c>
      <c r="D179" s="37">
        <f>IF(データ!$V$1=3,ROUND(集計C!D179,6)/1000000,IF(データ!$V$1=2,ROUND(集計C!D179,3)/1000,集計C!D179))</f>
        <v>0</v>
      </c>
      <c r="E179" s="37">
        <f>IF(データ!$V$1=3,ROUND(集計C!E179,6)/1000000,IF(データ!$V$1=2,ROUND(集計C!E179,3)/1000,集計C!E179))</f>
        <v>275764.223</v>
      </c>
      <c r="F179" s="37">
        <f>IF(データ!$V$1=3,ROUND(集計C!F179,6)/1000000,IF(データ!$V$1=2,ROUND(集計C!F179,3)/1000,集計C!F179))</f>
        <v>275764.223</v>
      </c>
      <c r="G179" s="37">
        <f>IF(データ!$V$1=3,ROUND(集計C!G179,6)/1000000,IF(データ!$V$1=2,ROUND(集計C!G179,3)/1000,集計C!G179))</f>
        <v>275764.223</v>
      </c>
    </row>
    <row r="180" spans="1:7" x14ac:dyDescent="0.5">
      <c r="A180" s="42">
        <v>4011000</v>
      </c>
      <c r="B180" s="35" t="s">
        <v>135</v>
      </c>
      <c r="C180" s="37">
        <f>IF(データ!$V$1=3,ROUND(集計C!C180,6)/1000000,IF(データ!$V$1=2,ROUND(集計C!C180,3)/1000,集計C!C180))</f>
        <v>-223191.82399999999</v>
      </c>
      <c r="D180" s="37">
        <f>IF(データ!$V$1=3,ROUND(集計C!D180,6)/1000000,IF(データ!$V$1=2,ROUND(集計C!D180,3)/1000,集計C!D180))</f>
        <v>0</v>
      </c>
      <c r="E180" s="37">
        <f>IF(データ!$V$1=3,ROUND(集計C!E180,6)/1000000,IF(データ!$V$1=2,ROUND(集計C!E180,3)/1000,集計C!E180))</f>
        <v>223191.82399999999</v>
      </c>
      <c r="F180" s="37">
        <f>IF(データ!$V$1=3,ROUND(集計C!F180,6)/1000000,IF(データ!$V$1=2,ROUND(集計C!F180,3)/1000,集計C!F180))</f>
        <v>223191.82399999999</v>
      </c>
      <c r="G180" s="37">
        <f>IF(データ!$V$1=3,ROUND(集計C!G180,6)/1000000,IF(データ!$V$1=2,ROUND(集計C!G180,3)/1000,集計C!G180))</f>
        <v>0</v>
      </c>
    </row>
    <row r="181" spans="1:7" x14ac:dyDescent="0.5">
      <c r="A181" s="42">
        <v>4012000</v>
      </c>
      <c r="B181" s="35" t="s">
        <v>136</v>
      </c>
      <c r="C181" s="37">
        <f>IF(データ!$V$1=3,ROUND(集計C!C181,6)/1000000,IF(データ!$V$1=2,ROUND(集計C!C181,3)/1000,集計C!C181))</f>
        <v>0</v>
      </c>
      <c r="D181" s="37">
        <f>IF(データ!$V$1=3,ROUND(集計C!D181,6)/1000000,IF(データ!$V$1=2,ROUND(集計C!D181,3)/1000,集計C!D181))</f>
        <v>0</v>
      </c>
      <c r="E181" s="37">
        <f>IF(データ!$V$1=3,ROUND(集計C!E181,6)/1000000,IF(データ!$V$1=2,ROUND(集計C!E181,3)/1000,集計C!E181))</f>
        <v>967.55100000000004</v>
      </c>
      <c r="F181" s="37">
        <f>IF(データ!$V$1=3,ROUND(集計C!F181,6)/1000000,IF(データ!$V$1=2,ROUND(集計C!F181,3)/1000,集計C!F181))</f>
        <v>967.55100000000004</v>
      </c>
      <c r="G181" s="37">
        <f>IF(データ!$V$1=3,ROUND(集計C!G181,6)/1000000,IF(データ!$V$1=2,ROUND(集計C!G181,3)/1000,集計C!G181))</f>
        <v>967.55100000000004</v>
      </c>
    </row>
    <row r="182" spans="1:7" x14ac:dyDescent="0.5">
      <c r="A182" s="42">
        <v>4013000</v>
      </c>
      <c r="B182" s="35" t="s">
        <v>137</v>
      </c>
      <c r="C182" s="37">
        <f>IF(データ!$V$1=3,ROUND(集計C!C182,6)/1000000,IF(データ!$V$1=2,ROUND(集計C!C182,3)/1000,集計C!C182))</f>
        <v>-223191.82399999999</v>
      </c>
      <c r="D182" s="37">
        <f>IF(データ!$V$1=3,ROUND(集計C!D182,6)/1000000,IF(データ!$V$1=2,ROUND(集計C!D182,3)/1000,集計C!D182))</f>
        <v>7137673.8099999996</v>
      </c>
      <c r="E182" s="37">
        <f>IF(データ!$V$1=3,ROUND(集計C!E182,6)/1000000,IF(データ!$V$1=2,ROUND(集計C!E182,3)/1000,集計C!E182))</f>
        <v>786596</v>
      </c>
      <c r="F182" s="37">
        <f>IF(データ!$V$1=3,ROUND(集計C!F182,6)/1000000,IF(データ!$V$1=2,ROUND(集計C!F182,3)/1000,集計C!F182))</f>
        <v>6351077.8099999996</v>
      </c>
      <c r="G182" s="37">
        <f>IF(データ!$V$1=3,ROUND(集計C!G182,6)/1000000,IF(データ!$V$1=2,ROUND(集計C!G182,3)/1000,集計C!G182))</f>
        <v>6127885.9859999996</v>
      </c>
    </row>
    <row r="183" spans="1:7" x14ac:dyDescent="0.5">
      <c r="A183" s="42">
        <v>4014000</v>
      </c>
      <c r="B183" s="35" t="s">
        <v>138</v>
      </c>
      <c r="C183" s="37">
        <f>IF(データ!$V$1=3,ROUND(集計C!C183,6)/1000000,IF(データ!$V$1=2,ROUND(集計C!C183,3)/1000,集計C!C183))</f>
        <v>-223191.82399999999</v>
      </c>
      <c r="D183" s="37">
        <f>IF(データ!$V$1=3,ROUND(集計C!D183,6)/1000000,IF(データ!$V$1=2,ROUND(集計C!D183,3)/1000,集計C!D183))</f>
        <v>4515284.9440000001</v>
      </c>
      <c r="E183" s="37">
        <f>IF(データ!$V$1=3,ROUND(集計C!E183,6)/1000000,IF(データ!$V$1=2,ROUND(集計C!E183,3)/1000,集計C!E183))</f>
        <v>237</v>
      </c>
      <c r="F183" s="37">
        <f>IF(データ!$V$1=3,ROUND(集計C!F183,6)/1000000,IF(データ!$V$1=2,ROUND(集計C!F183,3)/1000,集計C!F183))</f>
        <v>4515047.9440000001</v>
      </c>
      <c r="G183" s="37">
        <f>IF(データ!$V$1=3,ROUND(集計C!G183,6)/1000000,IF(データ!$V$1=2,ROUND(集計C!G183,3)/1000,集計C!G183))</f>
        <v>4291856.12</v>
      </c>
    </row>
    <row r="184" spans="1:7" x14ac:dyDescent="0.5">
      <c r="A184" s="42">
        <v>4015000</v>
      </c>
      <c r="B184" s="35" t="s">
        <v>139</v>
      </c>
      <c r="C184" s="37">
        <f>IF(データ!$V$1=3,ROUND(集計C!C184,6)/1000000,IF(データ!$V$1=2,ROUND(集計C!C184,3)/1000,集計C!C184))</f>
        <v>0</v>
      </c>
      <c r="D184" s="37">
        <f>IF(データ!$V$1=3,ROUND(集計C!D184,6)/1000000,IF(データ!$V$1=2,ROUND(集計C!D184,3)/1000,集計C!D184))</f>
        <v>2246932.9130000002</v>
      </c>
      <c r="E184" s="37">
        <f>IF(データ!$V$1=3,ROUND(集計C!E184,6)/1000000,IF(データ!$V$1=2,ROUND(集計C!E184,3)/1000,集計C!E184))</f>
        <v>781259</v>
      </c>
      <c r="F184" s="37">
        <f>IF(データ!$V$1=3,ROUND(集計C!F184,6)/1000000,IF(データ!$V$1=2,ROUND(集計C!F184,3)/1000,集計C!F184))</f>
        <v>1465673.9129999999</v>
      </c>
      <c r="G184" s="37">
        <f>IF(データ!$V$1=3,ROUND(集計C!G184,6)/1000000,IF(データ!$V$1=2,ROUND(集計C!G184,3)/1000,集計C!G184))</f>
        <v>1465673.9129999999</v>
      </c>
    </row>
    <row r="185" spans="1:7" x14ac:dyDescent="0.5">
      <c r="A185" s="42">
        <v>4016000</v>
      </c>
      <c r="B185" s="35" t="s">
        <v>140</v>
      </c>
      <c r="C185" s="37">
        <f>IF(データ!$V$1=3,ROUND(集計C!C185,6)/1000000,IF(データ!$V$1=2,ROUND(集計C!C185,3)/1000,集計C!C185))</f>
        <v>0</v>
      </c>
      <c r="D185" s="37">
        <f>IF(データ!$V$1=3,ROUND(集計C!D185,6)/1000000,IF(データ!$V$1=2,ROUND(集計C!D185,3)/1000,集計C!D185))</f>
        <v>100099.92200000001</v>
      </c>
      <c r="E185" s="37">
        <f>IF(データ!$V$1=3,ROUND(集計C!E185,6)/1000000,IF(データ!$V$1=2,ROUND(集計C!E185,3)/1000,集計C!E185))</f>
        <v>0</v>
      </c>
      <c r="F185" s="37">
        <f>IF(データ!$V$1=3,ROUND(集計C!F185,6)/1000000,IF(データ!$V$1=2,ROUND(集計C!F185,3)/1000,集計C!F185))</f>
        <v>100099.92200000001</v>
      </c>
      <c r="G185" s="37">
        <f>IF(データ!$V$1=3,ROUND(集計C!G185,6)/1000000,IF(データ!$V$1=2,ROUND(集計C!G185,3)/1000,集計C!G185))</f>
        <v>100099.92200000001</v>
      </c>
    </row>
    <row r="186" spans="1:7" x14ac:dyDescent="0.5">
      <c r="A186" s="42">
        <v>4017000</v>
      </c>
      <c r="B186" s="35" t="s">
        <v>141</v>
      </c>
      <c r="C186" s="37">
        <f>IF(データ!$V$1=3,ROUND(集計C!C186,6)/1000000,IF(データ!$V$1=2,ROUND(集計C!C186,3)/1000,集計C!C186))</f>
        <v>0</v>
      </c>
      <c r="D186" s="37">
        <f>IF(データ!$V$1=3,ROUND(集計C!D186,6)/1000000,IF(データ!$V$1=2,ROUND(集計C!D186,3)/1000,集計C!D186))</f>
        <v>275356.03100000002</v>
      </c>
      <c r="E186" s="37">
        <f>IF(データ!$V$1=3,ROUND(集計C!E186,6)/1000000,IF(データ!$V$1=2,ROUND(集計C!E186,3)/1000,集計C!E186))</f>
        <v>5100</v>
      </c>
      <c r="F186" s="37">
        <f>IF(データ!$V$1=3,ROUND(集計C!F186,6)/1000000,IF(データ!$V$1=2,ROUND(集計C!F186,3)/1000,集計C!F186))</f>
        <v>270256.03100000002</v>
      </c>
      <c r="G186" s="37">
        <f>IF(データ!$V$1=3,ROUND(集計C!G186,6)/1000000,IF(データ!$V$1=2,ROUND(集計C!G186,3)/1000,集計C!G186))</f>
        <v>270256.03100000002</v>
      </c>
    </row>
    <row r="187" spans="1:7" x14ac:dyDescent="0.5">
      <c r="A187" s="42">
        <v>4018000</v>
      </c>
      <c r="B187" s="35" t="s">
        <v>142</v>
      </c>
      <c r="C187" s="37">
        <f>IF(データ!$V$1=3,ROUND(集計C!C187,6)/1000000,IF(データ!$V$1=2,ROUND(集計C!C187,3)/1000,集計C!C187))</f>
        <v>0</v>
      </c>
      <c r="D187" s="37">
        <f>IF(データ!$V$1=3,ROUND(集計C!D187,6)/1000000,IF(データ!$V$1=2,ROUND(集計C!D187,3)/1000,集計C!D187))</f>
        <v>284</v>
      </c>
      <c r="E187" s="37">
        <f>IF(データ!$V$1=3,ROUND(集計C!E187,6)/1000000,IF(データ!$V$1=2,ROUND(集計C!E187,3)/1000,集計C!E187))</f>
        <v>608305.1</v>
      </c>
      <c r="F187" s="37">
        <f>IF(データ!$V$1=3,ROUND(集計C!F187,6)/1000000,IF(データ!$V$1=2,ROUND(集計C!F187,3)/1000,集計C!F187))</f>
        <v>608021.1</v>
      </c>
      <c r="G187" s="37">
        <f>IF(データ!$V$1=3,ROUND(集計C!G187,6)/1000000,IF(データ!$V$1=2,ROUND(集計C!G187,3)/1000,集計C!G187))</f>
        <v>608021.1</v>
      </c>
    </row>
    <row r="188" spans="1:7" x14ac:dyDescent="0.5">
      <c r="A188" s="42">
        <v>4019000</v>
      </c>
      <c r="B188" s="35" t="s">
        <v>143</v>
      </c>
      <c r="C188" s="37">
        <f>IF(データ!$V$1=3,ROUND(集計C!C188,6)/1000000,IF(データ!$V$1=2,ROUND(集計C!C188,3)/1000,集計C!C188))</f>
        <v>0</v>
      </c>
      <c r="D188" s="37">
        <f>IF(データ!$V$1=3,ROUND(集計C!D188,6)/1000000,IF(データ!$V$1=2,ROUND(集計C!D188,3)/1000,集計C!D188))</f>
        <v>284</v>
      </c>
      <c r="E188" s="37">
        <f>IF(データ!$V$1=3,ROUND(集計C!E188,6)/1000000,IF(データ!$V$1=2,ROUND(集計C!E188,3)/1000,集計C!E188))</f>
        <v>608305.1</v>
      </c>
      <c r="F188" s="37">
        <f>IF(データ!$V$1=3,ROUND(集計C!F188,6)/1000000,IF(データ!$V$1=2,ROUND(集計C!F188,3)/1000,集計C!F188))</f>
        <v>608021.1</v>
      </c>
      <c r="G188" s="37">
        <f>IF(データ!$V$1=3,ROUND(集計C!G188,6)/1000000,IF(データ!$V$1=2,ROUND(集計C!G188,3)/1000,集計C!G188))</f>
        <v>608021.1</v>
      </c>
    </row>
    <row r="189" spans="1:7" x14ac:dyDescent="0.5">
      <c r="A189" s="42">
        <v>4020000</v>
      </c>
      <c r="B189" s="35" t="s">
        <v>144</v>
      </c>
      <c r="C189" s="37">
        <f>IF(データ!$V$1=3,ROUND(集計C!C189,6)/1000000,IF(データ!$V$1=2,ROUND(集計C!C189,3)/1000,集計C!C189))</f>
        <v>0</v>
      </c>
      <c r="D189" s="37">
        <f>IF(データ!$V$1=3,ROUND(集計C!D189,6)/1000000,IF(データ!$V$1=2,ROUND(集計C!D189,3)/1000,集計C!D189))</f>
        <v>0</v>
      </c>
      <c r="E189" s="37">
        <f>IF(データ!$V$1=3,ROUND(集計C!E189,6)/1000000,IF(データ!$V$1=2,ROUND(集計C!E189,3)/1000,集計C!E189))</f>
        <v>0</v>
      </c>
      <c r="F189" s="37">
        <f>IF(データ!$V$1=3,ROUND(集計C!F189,6)/1000000,IF(データ!$V$1=2,ROUND(集計C!F189,3)/1000,集計C!F189))</f>
        <v>0</v>
      </c>
      <c r="G189" s="37">
        <f>IF(データ!$V$1=3,ROUND(集計C!G189,6)/1000000,IF(データ!$V$1=2,ROUND(集計C!G189,3)/1000,集計C!G189))</f>
        <v>0</v>
      </c>
    </row>
    <row r="190" spans="1:7" x14ac:dyDescent="0.5">
      <c r="A190" s="42">
        <v>4021000</v>
      </c>
      <c r="B190" s="35" t="s">
        <v>145</v>
      </c>
      <c r="C190" s="37">
        <f>IF(データ!$V$1=3,ROUND(集計C!C190,6)/1000000,IF(データ!$V$1=2,ROUND(集計C!C190,3)/1000,集計C!C190))</f>
        <v>0</v>
      </c>
      <c r="D190" s="37">
        <f>IF(データ!$V$1=3,ROUND(集計C!D190,6)/1000000,IF(データ!$V$1=2,ROUND(集計C!D190,3)/1000,集計C!D190))</f>
        <v>0</v>
      </c>
      <c r="E190" s="37">
        <f>IF(データ!$V$1=3,ROUND(集計C!E190,6)/1000000,IF(データ!$V$1=2,ROUND(集計C!E190,3)/1000,集計C!E190))</f>
        <v>0</v>
      </c>
      <c r="F190" s="37">
        <f>IF(データ!$V$1=3,ROUND(集計C!F190,6)/1000000,IF(データ!$V$1=2,ROUND(集計C!F190,3)/1000,集計C!F190))</f>
        <v>0</v>
      </c>
      <c r="G190" s="37">
        <f>IF(データ!$V$1=3,ROUND(集計C!G190,6)/1000000,IF(データ!$V$1=2,ROUND(集計C!G190,3)/1000,集計C!G190))</f>
        <v>0</v>
      </c>
    </row>
    <row r="191" spans="1:7" x14ac:dyDescent="0.5">
      <c r="A191" s="42">
        <v>4022000</v>
      </c>
      <c r="B191" s="35" t="s">
        <v>158</v>
      </c>
      <c r="C191" s="37">
        <f>IF(データ!$V$1=3,ROUND(集計C!C191,6)/1000000,IF(データ!$V$1=2,ROUND(集計C!C191,3)/1000,集計C!C191))</f>
        <v>0</v>
      </c>
      <c r="D191" s="37">
        <f>IF(データ!$V$1=3,ROUND(集計C!D191,6)/1000000,IF(データ!$V$1=2,ROUND(集計C!D191,3)/1000,集計C!D191))</f>
        <v>848523</v>
      </c>
      <c r="E191" s="37">
        <f>IF(データ!$V$1=3,ROUND(集計C!E191,6)/1000000,IF(データ!$V$1=2,ROUND(集計C!E191,3)/1000,集計C!E191))</f>
        <v>732641.46200000006</v>
      </c>
      <c r="F191" s="37">
        <f>IF(データ!$V$1=3,ROUND(集計C!F191,6)/1000000,IF(データ!$V$1=2,ROUND(集計C!F191,3)/1000,集計C!F191))</f>
        <v>115881.538</v>
      </c>
      <c r="G191" s="37">
        <f>IF(データ!$V$1=3,ROUND(集計C!G191,6)/1000000,IF(データ!$V$1=2,ROUND(集計C!G191,3)/1000,集計C!G191))</f>
        <v>115881.538</v>
      </c>
    </row>
    <row r="192" spans="1:7" x14ac:dyDescent="0.5">
      <c r="A192" s="42">
        <v>4023000</v>
      </c>
      <c r="B192" s="35" t="s">
        <v>148</v>
      </c>
      <c r="C192" s="37">
        <f>IF(データ!$V$1=3,ROUND(集計C!C192,6)/1000000,IF(データ!$V$1=2,ROUND(集計C!C192,3)/1000,集計C!C192))</f>
        <v>0</v>
      </c>
      <c r="D192" s="37">
        <f>IF(データ!$V$1=3,ROUND(集計C!D192,6)/1000000,IF(データ!$V$1=2,ROUND(集計C!D192,3)/1000,集計C!D192))</f>
        <v>0</v>
      </c>
      <c r="E192" s="37">
        <f>IF(データ!$V$1=3,ROUND(集計C!E192,6)/1000000,IF(データ!$V$1=2,ROUND(集計C!E192,3)/1000,集計C!E192))</f>
        <v>732641.46200000006</v>
      </c>
      <c r="F192" s="37">
        <f>IF(データ!$V$1=3,ROUND(集計C!F192,6)/1000000,IF(データ!$V$1=2,ROUND(集計C!F192,3)/1000,集計C!F192))</f>
        <v>732641.46200000006</v>
      </c>
      <c r="G192" s="37">
        <f>IF(データ!$V$1=3,ROUND(集計C!G192,6)/1000000,IF(データ!$V$1=2,ROUND(集計C!G192,3)/1000,集計C!G192))</f>
        <v>732641.46200000006</v>
      </c>
    </row>
    <row r="193" spans="1:7" x14ac:dyDescent="0.5">
      <c r="A193" s="42">
        <v>4024000</v>
      </c>
      <c r="B193" s="35" t="s">
        <v>253</v>
      </c>
      <c r="C193" s="37">
        <f>IF(データ!$V$1=3,ROUND(集計C!C193,6)/1000000,IF(データ!$V$1=2,ROUND(集計C!C193,3)/1000,集計C!C193))</f>
        <v>0</v>
      </c>
      <c r="D193" s="37">
        <f>IF(データ!$V$1=3,ROUND(集計C!D193,6)/1000000,IF(データ!$V$1=2,ROUND(集計C!D193,3)/1000,集計C!D193))</f>
        <v>0</v>
      </c>
      <c r="E193" s="37">
        <f>IF(データ!$V$1=3,ROUND(集計C!E193,6)/1000000,IF(データ!$V$1=2,ROUND(集計C!E193,3)/1000,集計C!E193))</f>
        <v>463054.43</v>
      </c>
      <c r="F193" s="37">
        <f>IF(データ!$V$1=3,ROUND(集計C!F193,6)/1000000,IF(データ!$V$1=2,ROUND(集計C!F193,3)/1000,集計C!F193))</f>
        <v>463054.43</v>
      </c>
      <c r="G193" s="37">
        <f>IF(データ!$V$1=3,ROUND(集計C!G193,6)/1000000,IF(データ!$V$1=2,ROUND(集計C!G193,3)/1000,集計C!G193))</f>
        <v>463054.43</v>
      </c>
    </row>
    <row r="194" spans="1:7" x14ac:dyDescent="0.5">
      <c r="A194" s="42">
        <v>4025000</v>
      </c>
      <c r="B194" s="35" t="s">
        <v>149</v>
      </c>
      <c r="C194" s="37">
        <f>IF(データ!$V$1=3,ROUND(集計C!C194,6)/1000000,IF(データ!$V$1=2,ROUND(集計C!C194,3)/1000,集計C!C194))</f>
        <v>0</v>
      </c>
      <c r="D194" s="37">
        <f>IF(データ!$V$1=3,ROUND(集計C!D194,6)/1000000,IF(データ!$V$1=2,ROUND(集計C!D194,3)/1000,集計C!D194))</f>
        <v>0</v>
      </c>
      <c r="E194" s="37">
        <f>IF(データ!$V$1=3,ROUND(集計C!E194,6)/1000000,IF(データ!$V$1=2,ROUND(集計C!E194,3)/1000,集計C!E194))</f>
        <v>264687.03200000001</v>
      </c>
      <c r="F194" s="37">
        <f>IF(データ!$V$1=3,ROUND(集計C!F194,6)/1000000,IF(データ!$V$1=2,ROUND(集計C!F194,3)/1000,集計C!F194))</f>
        <v>264687.03200000001</v>
      </c>
      <c r="G194" s="37">
        <f>IF(データ!$V$1=3,ROUND(集計C!G194,6)/1000000,IF(データ!$V$1=2,ROUND(集計C!G194,3)/1000,集計C!G194))</f>
        <v>264687.03200000001</v>
      </c>
    </row>
    <row r="195" spans="1:7" x14ac:dyDescent="0.5">
      <c r="A195" s="42">
        <v>4026000</v>
      </c>
      <c r="B195" s="35" t="s">
        <v>150</v>
      </c>
      <c r="C195" s="37">
        <f>IF(データ!$V$1=3,ROUND(集計C!C195,6)/1000000,IF(データ!$V$1=2,ROUND(集計C!C195,3)/1000,集計C!C195))</f>
        <v>0</v>
      </c>
      <c r="D195" s="37">
        <f>IF(データ!$V$1=3,ROUND(集計C!D195,6)/1000000,IF(データ!$V$1=2,ROUND(集計C!D195,3)/1000,集計C!D195))</f>
        <v>0</v>
      </c>
      <c r="E195" s="37">
        <f>IF(データ!$V$1=3,ROUND(集計C!E195,6)/1000000,IF(データ!$V$1=2,ROUND(集計C!E195,3)/1000,集計C!E195))</f>
        <v>4900</v>
      </c>
      <c r="F195" s="37">
        <f>IF(データ!$V$1=3,ROUND(集計C!F195,6)/1000000,IF(データ!$V$1=2,ROUND(集計C!F195,3)/1000,集計C!F195))</f>
        <v>4900</v>
      </c>
      <c r="G195" s="37">
        <f>IF(データ!$V$1=3,ROUND(集計C!G195,6)/1000000,IF(データ!$V$1=2,ROUND(集計C!G195,3)/1000,集計C!G195))</f>
        <v>4900</v>
      </c>
    </row>
    <row r="196" spans="1:7" x14ac:dyDescent="0.5">
      <c r="A196" s="42">
        <v>4027000</v>
      </c>
      <c r="B196" s="35" t="s">
        <v>151</v>
      </c>
      <c r="C196" s="37">
        <f>IF(データ!$V$1=3,ROUND(集計C!C196,6)/1000000,IF(データ!$V$1=2,ROUND(集計C!C196,3)/1000,集計C!C196))</f>
        <v>0</v>
      </c>
      <c r="D196" s="37">
        <f>IF(データ!$V$1=3,ROUND(集計C!D196,6)/1000000,IF(データ!$V$1=2,ROUND(集計C!D196,3)/1000,集計C!D196))</f>
        <v>0</v>
      </c>
      <c r="E196" s="37">
        <f>IF(データ!$V$1=3,ROUND(集計C!E196,6)/1000000,IF(データ!$V$1=2,ROUND(集計C!E196,3)/1000,集計C!E196))</f>
        <v>0</v>
      </c>
      <c r="F196" s="37">
        <f>IF(データ!$V$1=3,ROUND(集計C!F196,6)/1000000,IF(データ!$V$1=2,ROUND(集計C!F196,3)/1000,集計C!F196))</f>
        <v>0</v>
      </c>
      <c r="G196" s="37">
        <f>IF(データ!$V$1=3,ROUND(集計C!G196,6)/1000000,IF(データ!$V$1=2,ROUND(集計C!G196,3)/1000,集計C!G196))</f>
        <v>0</v>
      </c>
    </row>
    <row r="197" spans="1:7" x14ac:dyDescent="0.5">
      <c r="A197" s="42">
        <v>4028000</v>
      </c>
      <c r="B197" s="35" t="s">
        <v>152</v>
      </c>
      <c r="C197" s="37">
        <f>IF(データ!$V$1=3,ROUND(集計C!C197,6)/1000000,IF(データ!$V$1=2,ROUND(集計C!C197,3)/1000,集計C!C197))</f>
        <v>0</v>
      </c>
      <c r="D197" s="37">
        <f>IF(データ!$V$1=3,ROUND(集計C!D197,6)/1000000,IF(データ!$V$1=2,ROUND(集計C!D197,3)/1000,集計C!D197))</f>
        <v>0</v>
      </c>
      <c r="E197" s="37">
        <f>IF(データ!$V$1=3,ROUND(集計C!E197,6)/1000000,IF(データ!$V$1=2,ROUND(集計C!E197,3)/1000,集計C!E197))</f>
        <v>0</v>
      </c>
      <c r="F197" s="37">
        <f>IF(データ!$V$1=3,ROUND(集計C!F197,6)/1000000,IF(データ!$V$1=2,ROUND(集計C!F197,3)/1000,集計C!F197))</f>
        <v>0</v>
      </c>
      <c r="G197" s="37">
        <f>IF(データ!$V$1=3,ROUND(集計C!G197,6)/1000000,IF(データ!$V$1=2,ROUND(集計C!G197,3)/1000,集計C!G197))</f>
        <v>0</v>
      </c>
    </row>
    <row r="198" spans="1:7" x14ac:dyDescent="0.5">
      <c r="A198" s="42">
        <v>4029000</v>
      </c>
      <c r="B198" s="35" t="s">
        <v>153</v>
      </c>
      <c r="C198" s="37">
        <f>IF(データ!$V$1=3,ROUND(集計C!C198,6)/1000000,IF(データ!$V$1=2,ROUND(集計C!C198,3)/1000,集計C!C198))</f>
        <v>0</v>
      </c>
      <c r="D198" s="37">
        <f>IF(データ!$V$1=3,ROUND(集計C!D198,6)/1000000,IF(データ!$V$1=2,ROUND(集計C!D198,3)/1000,集計C!D198))</f>
        <v>848523</v>
      </c>
      <c r="E198" s="37">
        <f>IF(データ!$V$1=3,ROUND(集計C!E198,6)/1000000,IF(データ!$V$1=2,ROUND(集計C!E198,3)/1000,集計C!E198))</f>
        <v>0</v>
      </c>
      <c r="F198" s="37">
        <f>IF(データ!$V$1=3,ROUND(集計C!F198,6)/1000000,IF(データ!$V$1=2,ROUND(集計C!F198,3)/1000,集計C!F198))</f>
        <v>848523</v>
      </c>
      <c r="G198" s="37">
        <f>IF(データ!$V$1=3,ROUND(集計C!G198,6)/1000000,IF(データ!$V$1=2,ROUND(集計C!G198,3)/1000,集計C!G198))</f>
        <v>848523</v>
      </c>
    </row>
    <row r="199" spans="1:7" x14ac:dyDescent="0.5">
      <c r="A199" s="42">
        <v>4030000</v>
      </c>
      <c r="B199" s="35" t="s">
        <v>254</v>
      </c>
      <c r="C199" s="37">
        <f>IF(データ!$V$1=3,ROUND(集計C!C199,6)/1000000,IF(データ!$V$1=2,ROUND(集計C!C199,3)/1000,集計C!C199))</f>
        <v>0</v>
      </c>
      <c r="D199" s="37">
        <f>IF(データ!$V$1=3,ROUND(集計C!D199,6)/1000000,IF(データ!$V$1=2,ROUND(集計C!D199,3)/1000,集計C!D199))</f>
        <v>781259</v>
      </c>
      <c r="E199" s="37">
        <f>IF(データ!$V$1=3,ROUND(集計C!E199,6)/1000000,IF(データ!$V$1=2,ROUND(集計C!E199,3)/1000,集計C!E199))</f>
        <v>0</v>
      </c>
      <c r="F199" s="37">
        <f>IF(データ!$V$1=3,ROUND(集計C!F199,6)/1000000,IF(データ!$V$1=2,ROUND(集計C!F199,3)/1000,集計C!F199))</f>
        <v>781259</v>
      </c>
      <c r="G199" s="37">
        <f>IF(データ!$V$1=3,ROUND(集計C!G199,6)/1000000,IF(データ!$V$1=2,ROUND(集計C!G199,3)/1000,集計C!G199))</f>
        <v>781259</v>
      </c>
    </row>
    <row r="200" spans="1:7" x14ac:dyDescent="0.5">
      <c r="A200" s="42">
        <v>4031000</v>
      </c>
      <c r="B200" s="35" t="s">
        <v>154</v>
      </c>
      <c r="C200" s="37">
        <f>IF(データ!$V$1=3,ROUND(集計C!C200,6)/1000000,IF(データ!$V$1=2,ROUND(集計C!C200,3)/1000,集計C!C200))</f>
        <v>0</v>
      </c>
      <c r="D200" s="37">
        <f>IF(データ!$V$1=3,ROUND(集計C!D200,6)/1000000,IF(データ!$V$1=2,ROUND(集計C!D200,3)/1000,集計C!D200))</f>
        <v>62164</v>
      </c>
      <c r="E200" s="37">
        <f>IF(データ!$V$1=3,ROUND(集計C!E200,6)/1000000,IF(データ!$V$1=2,ROUND(集計C!E200,3)/1000,集計C!E200))</f>
        <v>0</v>
      </c>
      <c r="F200" s="37">
        <f>IF(データ!$V$1=3,ROUND(集計C!F200,6)/1000000,IF(データ!$V$1=2,ROUND(集計C!F200,3)/1000,集計C!F200))</f>
        <v>62164</v>
      </c>
      <c r="G200" s="37">
        <f>IF(データ!$V$1=3,ROUND(集計C!G200,6)/1000000,IF(データ!$V$1=2,ROUND(集計C!G200,3)/1000,集計C!G200))</f>
        <v>62164</v>
      </c>
    </row>
    <row r="201" spans="1:7" x14ac:dyDescent="0.5">
      <c r="A201" s="42">
        <v>4032000</v>
      </c>
      <c r="B201" s="35" t="s">
        <v>155</v>
      </c>
      <c r="C201" s="37">
        <f>IF(データ!$V$1=3,ROUND(集計C!C201,6)/1000000,IF(データ!$V$1=2,ROUND(集計C!C201,3)/1000,集計C!C201))</f>
        <v>0</v>
      </c>
      <c r="D201" s="37">
        <f>IF(データ!$V$1=3,ROUND(集計C!D201,6)/1000000,IF(データ!$V$1=2,ROUND(集計C!D201,3)/1000,集計C!D201))</f>
        <v>0</v>
      </c>
      <c r="E201" s="37">
        <f>IF(データ!$V$1=3,ROUND(集計C!E201,6)/1000000,IF(データ!$V$1=2,ROUND(集計C!E201,3)/1000,集計C!E201))</f>
        <v>0</v>
      </c>
      <c r="F201" s="37">
        <f>IF(データ!$V$1=3,ROUND(集計C!F201,6)/1000000,IF(データ!$V$1=2,ROUND(集計C!F201,3)/1000,集計C!F201))</f>
        <v>0</v>
      </c>
      <c r="G201" s="37">
        <f>IF(データ!$V$1=3,ROUND(集計C!G201,6)/1000000,IF(データ!$V$1=2,ROUND(集計C!G201,3)/1000,集計C!G201))</f>
        <v>0</v>
      </c>
    </row>
    <row r="202" spans="1:7" x14ac:dyDescent="0.5">
      <c r="A202" s="42">
        <v>4033000</v>
      </c>
      <c r="B202" s="35" t="s">
        <v>156</v>
      </c>
      <c r="C202" s="37">
        <f>IF(データ!$V$1=3,ROUND(集計C!C202,6)/1000000,IF(データ!$V$1=2,ROUND(集計C!C202,3)/1000,集計C!C202))</f>
        <v>0</v>
      </c>
      <c r="D202" s="37">
        <f>IF(データ!$V$1=3,ROUND(集計C!D202,6)/1000000,IF(データ!$V$1=2,ROUND(集計C!D202,3)/1000,集計C!D202))</f>
        <v>4900</v>
      </c>
      <c r="E202" s="37">
        <f>IF(データ!$V$1=3,ROUND(集計C!E202,6)/1000000,IF(データ!$V$1=2,ROUND(集計C!E202,3)/1000,集計C!E202))</f>
        <v>0</v>
      </c>
      <c r="F202" s="37">
        <f>IF(データ!$V$1=3,ROUND(集計C!F202,6)/1000000,IF(データ!$V$1=2,ROUND(集計C!F202,3)/1000,集計C!F202))</f>
        <v>4900</v>
      </c>
      <c r="G202" s="37">
        <f>IF(データ!$V$1=3,ROUND(集計C!G202,6)/1000000,IF(データ!$V$1=2,ROUND(集計C!G202,3)/1000,集計C!G202))</f>
        <v>4900</v>
      </c>
    </row>
    <row r="203" spans="1:7" x14ac:dyDescent="0.5">
      <c r="A203" s="42">
        <v>4034000</v>
      </c>
      <c r="B203" s="35" t="s">
        <v>157</v>
      </c>
      <c r="C203" s="37">
        <f>IF(データ!$V$1=3,ROUND(集計C!C203,6)/1000000,IF(データ!$V$1=2,ROUND(集計C!C203,3)/1000,集計C!C203))</f>
        <v>0</v>
      </c>
      <c r="D203" s="37">
        <f>IF(データ!$V$1=3,ROUND(集計C!D203,6)/1000000,IF(データ!$V$1=2,ROUND(集計C!D203,3)/1000,集計C!D203))</f>
        <v>200</v>
      </c>
      <c r="E203" s="37">
        <f>IF(データ!$V$1=3,ROUND(集計C!E203,6)/1000000,IF(データ!$V$1=2,ROUND(集計C!E203,3)/1000,集計C!E203))</f>
        <v>0</v>
      </c>
      <c r="F203" s="37">
        <f>IF(データ!$V$1=3,ROUND(集計C!F203,6)/1000000,IF(データ!$V$1=2,ROUND(集計C!F203,3)/1000,集計C!F203))</f>
        <v>200</v>
      </c>
      <c r="G203" s="37">
        <f>IF(データ!$V$1=3,ROUND(集計C!G203,6)/1000000,IF(データ!$V$1=2,ROUND(集計C!G203,3)/1000,集計C!G203))</f>
        <v>200</v>
      </c>
    </row>
    <row r="204" spans="1:7" x14ac:dyDescent="0.5">
      <c r="A204" s="42">
        <v>4035000</v>
      </c>
      <c r="B204" s="35" t="s">
        <v>166</v>
      </c>
      <c r="C204" s="37">
        <f>IF(データ!$V$1=3,ROUND(集計C!C204,6)/1000000,IF(データ!$V$1=2,ROUND(集計C!C204,3)/1000,集計C!C204))</f>
        <v>0</v>
      </c>
      <c r="D204" s="37">
        <f>IF(データ!$V$1=3,ROUND(集計C!D204,6)/1000000,IF(データ!$V$1=2,ROUND(集計C!D204,3)/1000,集計C!D204))</f>
        <v>505887</v>
      </c>
      <c r="E204" s="37">
        <f>IF(データ!$V$1=3,ROUND(集計C!E204,6)/1000000,IF(データ!$V$1=2,ROUND(集計C!E204,3)/1000,集計C!E204))</f>
        <v>617483.83400000003</v>
      </c>
      <c r="F204" s="37">
        <f>IF(データ!$V$1=3,ROUND(集計C!F204,6)/1000000,IF(データ!$V$1=2,ROUND(集計C!F204,3)/1000,集計C!F204))</f>
        <v>-111596.834</v>
      </c>
      <c r="G204" s="37">
        <f>IF(データ!$V$1=3,ROUND(集計C!G204,6)/1000000,IF(データ!$V$1=2,ROUND(集計C!G204,3)/1000,集計C!G204))</f>
        <v>-111596.834</v>
      </c>
    </row>
    <row r="205" spans="1:7" x14ac:dyDescent="0.5">
      <c r="A205" s="42">
        <v>4036000</v>
      </c>
      <c r="B205" s="35" t="s">
        <v>605</v>
      </c>
      <c r="C205" s="37">
        <f>IF(データ!$V$1=3,ROUND(集計C!C205,6)/1000000,IF(データ!$V$1=2,ROUND(集計C!C205,3)/1000,集計C!C205))</f>
        <v>0</v>
      </c>
      <c r="D205" s="37">
        <f>IF(データ!$V$1=3,ROUND(集計C!D205,6)/1000000,IF(データ!$V$1=2,ROUND(集計C!D205,3)/1000,集計C!D205))</f>
        <v>0</v>
      </c>
      <c r="E205" s="37">
        <f>IF(データ!$V$1=3,ROUND(集計C!E205,6)/1000000,IF(データ!$V$1=2,ROUND(集計C!E205,3)/1000,集計C!E205))</f>
        <v>517788.83399999997</v>
      </c>
      <c r="F205" s="37">
        <f>IF(データ!$V$1=3,ROUND(集計C!F205,6)/1000000,IF(データ!$V$1=2,ROUND(集計C!F205,3)/1000,集計C!F205))</f>
        <v>517788.83399999997</v>
      </c>
      <c r="G205" s="37">
        <f>IF(データ!$V$1=3,ROUND(集計C!G205,6)/1000000,IF(データ!$V$1=2,ROUND(集計C!G205,3)/1000,集計C!G205))</f>
        <v>517788.83399999997</v>
      </c>
    </row>
    <row r="206" spans="1:7" x14ac:dyDescent="0.5">
      <c r="A206" s="42">
        <v>4037000</v>
      </c>
      <c r="B206" s="35" t="s">
        <v>161</v>
      </c>
      <c r="C206" s="37">
        <f>IF(データ!$V$1=3,ROUND(集計C!C206,6)/1000000,IF(データ!$V$1=2,ROUND(集計C!C206,3)/1000,集計C!C206))</f>
        <v>0</v>
      </c>
      <c r="D206" s="37">
        <f>IF(データ!$V$1=3,ROUND(集計C!D206,6)/1000000,IF(データ!$V$1=2,ROUND(集計C!D206,3)/1000,集計C!D206))</f>
        <v>0</v>
      </c>
      <c r="E206" s="37">
        <f>IF(データ!$V$1=3,ROUND(集計C!E206,6)/1000000,IF(データ!$V$1=2,ROUND(集計C!E206,3)/1000,集計C!E206))</f>
        <v>517788.83399999997</v>
      </c>
      <c r="F206" s="37">
        <f>IF(データ!$V$1=3,ROUND(集計C!F206,6)/1000000,IF(データ!$V$1=2,ROUND(集計C!F206,3)/1000,集計C!F206))</f>
        <v>517788.83399999997</v>
      </c>
      <c r="G206" s="37">
        <f>IF(データ!$V$1=3,ROUND(集計C!G206,6)/1000000,IF(データ!$V$1=2,ROUND(集計C!G206,3)/1000,集計C!G206))</f>
        <v>517788.83399999997</v>
      </c>
    </row>
    <row r="207" spans="1:7" x14ac:dyDescent="0.5">
      <c r="A207" s="42">
        <v>4038000</v>
      </c>
      <c r="B207" s="35" t="s">
        <v>162</v>
      </c>
      <c r="C207" s="37">
        <f>IF(データ!$V$1=3,ROUND(集計C!C207,6)/1000000,IF(データ!$V$1=2,ROUND(集計C!C207,3)/1000,集計C!C207))</f>
        <v>0</v>
      </c>
      <c r="D207" s="37">
        <f>IF(データ!$V$1=3,ROUND(集計C!D207,6)/1000000,IF(データ!$V$1=2,ROUND(集計C!D207,3)/1000,集計C!D207))</f>
        <v>0</v>
      </c>
      <c r="E207" s="37">
        <f>IF(データ!$V$1=3,ROUND(集計C!E207,6)/1000000,IF(データ!$V$1=2,ROUND(集計C!E207,3)/1000,集計C!E207))</f>
        <v>0</v>
      </c>
      <c r="F207" s="37">
        <f>IF(データ!$V$1=3,ROUND(集計C!F207,6)/1000000,IF(データ!$V$1=2,ROUND(集計C!F207,3)/1000,集計C!F207))</f>
        <v>0</v>
      </c>
      <c r="G207" s="37">
        <f>IF(データ!$V$1=3,ROUND(集計C!G207,6)/1000000,IF(データ!$V$1=2,ROUND(集計C!G207,3)/1000,集計C!G207))</f>
        <v>0</v>
      </c>
    </row>
    <row r="208" spans="1:7" x14ac:dyDescent="0.5">
      <c r="A208" s="42">
        <v>4039000</v>
      </c>
      <c r="B208" s="35" t="s">
        <v>163</v>
      </c>
      <c r="C208" s="37">
        <f>IF(データ!$V$1=3,ROUND(集計C!C208,6)/1000000,IF(データ!$V$1=2,ROUND(集計C!C208,3)/1000,集計C!C208))</f>
        <v>0</v>
      </c>
      <c r="D208" s="37">
        <f>IF(データ!$V$1=3,ROUND(集計C!D208,6)/1000000,IF(データ!$V$1=2,ROUND(集計C!D208,3)/1000,集計C!D208))</f>
        <v>505887</v>
      </c>
      <c r="E208" s="37">
        <f>IF(データ!$V$1=3,ROUND(集計C!E208,6)/1000000,IF(データ!$V$1=2,ROUND(集計C!E208,3)/1000,集計C!E208))</f>
        <v>99695</v>
      </c>
      <c r="F208" s="37">
        <f>IF(データ!$V$1=3,ROUND(集計C!F208,6)/1000000,IF(データ!$V$1=2,ROUND(集計C!F208,3)/1000,集計C!F208))</f>
        <v>406192</v>
      </c>
      <c r="G208" s="37">
        <f>IF(データ!$V$1=3,ROUND(集計C!G208,6)/1000000,IF(データ!$V$1=2,ROUND(集計C!G208,3)/1000,集計C!G208))</f>
        <v>406192</v>
      </c>
    </row>
    <row r="209" spans="1:7" x14ac:dyDescent="0.5">
      <c r="A209" s="42">
        <v>4040000</v>
      </c>
      <c r="B209" s="35" t="s">
        <v>164</v>
      </c>
      <c r="C209" s="37">
        <f>IF(データ!$V$1=3,ROUND(集計C!C209,6)/1000000,IF(データ!$V$1=2,ROUND(集計C!C209,3)/1000,集計C!C209))</f>
        <v>0</v>
      </c>
      <c r="D209" s="37">
        <f>IF(データ!$V$1=3,ROUND(集計C!D209,6)/1000000,IF(データ!$V$1=2,ROUND(集計C!D209,3)/1000,集計C!D209))</f>
        <v>505887</v>
      </c>
      <c r="E209" s="37">
        <f>IF(データ!$V$1=3,ROUND(集計C!E209,6)/1000000,IF(データ!$V$1=2,ROUND(集計C!E209,3)/1000,集計C!E209))</f>
        <v>99695</v>
      </c>
      <c r="F209" s="37">
        <f>IF(データ!$V$1=3,ROUND(集計C!F209,6)/1000000,IF(データ!$V$1=2,ROUND(集計C!F209,3)/1000,集計C!F209))</f>
        <v>406192</v>
      </c>
      <c r="G209" s="37">
        <f>IF(データ!$V$1=3,ROUND(集計C!G209,6)/1000000,IF(データ!$V$1=2,ROUND(集計C!G209,3)/1000,集計C!G209))</f>
        <v>406192</v>
      </c>
    </row>
    <row r="210" spans="1:7" x14ac:dyDescent="0.5">
      <c r="A210" s="42">
        <v>4041000</v>
      </c>
      <c r="B210" s="35" t="s">
        <v>165</v>
      </c>
      <c r="C210" s="37">
        <f>IF(データ!$V$1=3,ROUND(集計C!C210,6)/1000000,IF(データ!$V$1=2,ROUND(集計C!C210,3)/1000,集計C!C210))</f>
        <v>0</v>
      </c>
      <c r="D210" s="37">
        <f>IF(データ!$V$1=3,ROUND(集計C!D210,6)/1000000,IF(データ!$V$1=2,ROUND(集計C!D210,3)/1000,集計C!D210))</f>
        <v>0</v>
      </c>
      <c r="E210" s="37">
        <f>IF(データ!$V$1=3,ROUND(集計C!E210,6)/1000000,IF(データ!$V$1=2,ROUND(集計C!E210,3)/1000,集計C!E210))</f>
        <v>0</v>
      </c>
      <c r="F210" s="37">
        <f>IF(データ!$V$1=3,ROUND(集計C!F210,6)/1000000,IF(データ!$V$1=2,ROUND(集計C!F210,3)/1000,集計C!F210))</f>
        <v>0</v>
      </c>
      <c r="G210" s="37">
        <f>IF(データ!$V$1=3,ROUND(集計C!G210,6)/1000000,IF(データ!$V$1=2,ROUND(集計C!G210,3)/1000,集計C!G210))</f>
        <v>0</v>
      </c>
    </row>
    <row r="211" spans="1:7" x14ac:dyDescent="0.5">
      <c r="A211" s="42">
        <v>4042000</v>
      </c>
      <c r="B211" s="35" t="s">
        <v>167</v>
      </c>
      <c r="C211" s="37">
        <f>IF(データ!$V$1=3,ROUND(集計C!C211,6)/1000000,IF(データ!$V$1=2,ROUND(集計C!C211,3)/1000,集計C!C211))</f>
        <v>0</v>
      </c>
      <c r="D211" s="37">
        <f>IF(データ!$V$1=3,ROUND(集計C!D211,6)/1000000,IF(データ!$V$1=2,ROUND(集計C!D211,3)/1000,集計C!D211))</f>
        <v>9117980.1679999996</v>
      </c>
      <c r="E211" s="37">
        <f>IF(データ!$V$1=3,ROUND(集計C!E211,6)/1000000,IF(データ!$V$1=2,ROUND(集計C!E211,3)/1000,集計C!E211))</f>
        <v>9241146.4240000006</v>
      </c>
      <c r="F211" s="37">
        <f>IF(データ!$V$1=3,ROUND(集計C!F211,6)/1000000,IF(データ!$V$1=2,ROUND(集計C!F211,3)/1000,集計C!F211))</f>
        <v>-123166.25599999999</v>
      </c>
      <c r="G211" s="37">
        <f>IF(データ!$V$1=3,ROUND(集計C!G211,6)/1000000,IF(データ!$V$1=2,ROUND(集計C!G211,3)/1000,集計C!G211))</f>
        <v>-123166.25599999999</v>
      </c>
    </row>
    <row r="212" spans="1:7" x14ac:dyDescent="0.5">
      <c r="A212" s="42">
        <v>4043000</v>
      </c>
      <c r="B212" s="35" t="s">
        <v>168</v>
      </c>
      <c r="C212" s="37">
        <f>IF(データ!$V$1=3,ROUND(集計C!C212,6)/1000000,IF(データ!$V$1=2,ROUND(集計C!C212,3)/1000,集計C!C212))</f>
        <v>532910.11100000003</v>
      </c>
      <c r="D212" s="37">
        <f>IF(データ!$V$1=3,ROUND(集計C!D212,6)/1000000,IF(データ!$V$1=2,ROUND(集計C!D212,3)/1000,集計C!D212))</f>
        <v>0</v>
      </c>
      <c r="E212" s="37">
        <f>IF(データ!$V$1=3,ROUND(集計C!E212,6)/1000000,IF(データ!$V$1=2,ROUND(集計C!E212,3)/1000,集計C!E212))</f>
        <v>0</v>
      </c>
      <c r="F212" s="37">
        <f>IF(データ!$V$1=3,ROUND(集計C!F212,6)/1000000,IF(データ!$V$1=2,ROUND(集計C!F212,3)/1000,集計C!F212))</f>
        <v>0</v>
      </c>
      <c r="G212" s="37">
        <f>IF(データ!$V$1=3,ROUND(集計C!G212,6)/1000000,IF(データ!$V$1=2,ROUND(集計C!G212,3)/1000,集計C!G212))</f>
        <v>532910.11100000003</v>
      </c>
    </row>
    <row r="213" spans="1:7" x14ac:dyDescent="0.5">
      <c r="A213" s="42">
        <v>4043500</v>
      </c>
      <c r="B213" s="35" t="s">
        <v>187</v>
      </c>
      <c r="C213" s="37">
        <f>IF(データ!$V$1=3,ROUND(集計C!C213,6)/1000000,IF(データ!$V$1=2,ROUND(集計C!C213,3)/1000,集計C!C213))</f>
        <v>0</v>
      </c>
      <c r="D213" s="37">
        <f>IF(データ!$V$1=3,ROUND(集計C!D213,6)/1000000,IF(データ!$V$1=2,ROUND(集計C!D213,3)/1000,集計C!D213))</f>
        <v>0</v>
      </c>
      <c r="E213" s="37">
        <f>IF(データ!$V$1=3,ROUND(集計C!E213,6)/1000000,IF(データ!$V$1=2,ROUND(集計C!E213,3)/1000,集計C!E213))</f>
        <v>0</v>
      </c>
      <c r="F213" s="37">
        <f>IF(データ!$V$1=3,ROUND(集計C!F213,6)/1000000,IF(データ!$V$1=2,ROUND(集計C!F213,3)/1000,集計C!F213))</f>
        <v>0</v>
      </c>
      <c r="G213" s="37">
        <f>IF(データ!$V$1=3,ROUND(集計C!G213,6)/1000000,IF(データ!$V$1=2,ROUND(集計C!G213,3)/1000,集計C!G213))</f>
        <v>0</v>
      </c>
    </row>
    <row r="214" spans="1:7" x14ac:dyDescent="0.5">
      <c r="A214" s="42">
        <v>4044000</v>
      </c>
      <c r="B214" s="35" t="s">
        <v>169</v>
      </c>
      <c r="C214" s="37">
        <f>IF(データ!$V$1=3,ROUND(集計C!C214,6)/1000000,IF(データ!$V$1=2,ROUND(集計C!C214,3)/1000,集計C!C214))</f>
        <v>532910.11100000003</v>
      </c>
      <c r="D214" s="37">
        <f>IF(データ!$V$1=3,ROUND(集計C!D214,6)/1000000,IF(データ!$V$1=2,ROUND(集計C!D214,3)/1000,集計C!D214))</f>
        <v>9117980.1679999996</v>
      </c>
      <c r="E214" s="37">
        <f>IF(データ!$V$1=3,ROUND(集計C!E214,6)/1000000,IF(データ!$V$1=2,ROUND(集計C!E214,3)/1000,集計C!E214))</f>
        <v>9241146.4240000006</v>
      </c>
      <c r="F214" s="37">
        <f>IF(データ!$V$1=3,ROUND(集計C!F214,6)/1000000,IF(データ!$V$1=2,ROUND(集計C!F214,3)/1000,集計C!F214))</f>
        <v>-123166.25599999999</v>
      </c>
      <c r="G214" s="37">
        <f>IF(データ!$V$1=3,ROUND(集計C!G214,6)/1000000,IF(データ!$V$1=2,ROUND(集計C!G214,3)/1000,集計C!G214))</f>
        <v>409743.85499999998</v>
      </c>
    </row>
    <row r="215" spans="1:7" x14ac:dyDescent="0.5">
      <c r="A215" s="42">
        <v>4045000</v>
      </c>
      <c r="B215" s="35" t="s">
        <v>170</v>
      </c>
      <c r="C215" s="37">
        <f>IF(データ!$V$1=3,ROUND(集計C!C215,6)/1000000,IF(データ!$V$1=2,ROUND(集計C!C215,3)/1000,集計C!C215))</f>
        <v>16579.18</v>
      </c>
      <c r="D215" s="37">
        <f>IF(データ!$V$1=3,ROUND(集計C!D215,6)/1000000,IF(データ!$V$1=2,ROUND(集計C!D215,3)/1000,集計C!D215))</f>
        <v>0</v>
      </c>
      <c r="E215" s="37">
        <f>IF(データ!$V$1=3,ROUND(集計C!E215,6)/1000000,IF(データ!$V$1=2,ROUND(集計C!E215,3)/1000,集計C!E215))</f>
        <v>0</v>
      </c>
      <c r="F215" s="37">
        <f>IF(データ!$V$1=3,ROUND(集計C!F215,6)/1000000,IF(データ!$V$1=2,ROUND(集計C!F215,3)/1000,集計C!F215))</f>
        <v>0</v>
      </c>
      <c r="G215" s="37">
        <f>IF(データ!$V$1=3,ROUND(集計C!G215,6)/1000000,IF(データ!$V$1=2,ROUND(集計C!G215,3)/1000,集計C!G215))</f>
        <v>16579.18</v>
      </c>
    </row>
    <row r="216" spans="1:7" x14ac:dyDescent="0.5">
      <c r="A216" s="42">
        <v>4046000</v>
      </c>
      <c r="B216" s="35" t="s">
        <v>171</v>
      </c>
      <c r="C216" s="37">
        <f>IF(データ!$V$1=3,ROUND(集計C!C216,6)/1000000,IF(データ!$V$1=2,ROUND(集計C!C216,3)/1000,集計C!C216))</f>
        <v>0</v>
      </c>
      <c r="D216" s="37">
        <f>IF(データ!$V$1=3,ROUND(集計C!D216,6)/1000000,IF(データ!$V$1=2,ROUND(集計C!D216,3)/1000,集計C!D216))</f>
        <v>0</v>
      </c>
      <c r="E216" s="37">
        <f>IF(データ!$V$1=3,ROUND(集計C!E216,6)/1000000,IF(データ!$V$1=2,ROUND(集計C!E216,3)/1000,集計C!E216))</f>
        <v>59.247999999999998</v>
      </c>
      <c r="F216" s="37">
        <f>IF(データ!$V$1=3,ROUND(集計C!F216,6)/1000000,IF(データ!$V$1=2,ROUND(集計C!F216,3)/1000,集計C!F216))</f>
        <v>-59.247999999999998</v>
      </c>
      <c r="G216" s="37">
        <f>IF(データ!$V$1=3,ROUND(集計C!G216,6)/1000000,IF(データ!$V$1=2,ROUND(集計C!G216,3)/1000,集計C!G216))</f>
        <v>-59.247999999999998</v>
      </c>
    </row>
    <row r="217" spans="1:7" x14ac:dyDescent="0.5">
      <c r="A217" s="42">
        <v>4047000</v>
      </c>
      <c r="B217" s="35" t="s">
        <v>172</v>
      </c>
      <c r="C217" s="37">
        <f>IF(データ!$V$1=3,ROUND(集計C!C217,6)/1000000,IF(データ!$V$1=2,ROUND(集計C!C217,3)/1000,集計C!C217))</f>
        <v>16579.18</v>
      </c>
      <c r="D217" s="37">
        <f>IF(データ!$V$1=3,ROUND(集計C!D217,6)/1000000,IF(データ!$V$1=2,ROUND(集計C!D217,3)/1000,集計C!D217))</f>
        <v>0</v>
      </c>
      <c r="E217" s="37">
        <f>IF(データ!$V$1=3,ROUND(集計C!E217,6)/1000000,IF(データ!$V$1=2,ROUND(集計C!E217,3)/1000,集計C!E217))</f>
        <v>59.247999999999998</v>
      </c>
      <c r="F217" s="37">
        <f>IF(データ!$V$1=3,ROUND(集計C!F217,6)/1000000,IF(データ!$V$1=2,ROUND(集計C!F217,3)/1000,集計C!F217))</f>
        <v>-59.247999999999998</v>
      </c>
      <c r="G217" s="37">
        <f>IF(データ!$V$1=3,ROUND(集計C!G217,6)/1000000,IF(データ!$V$1=2,ROUND(集計C!G217,3)/1000,集計C!G217))</f>
        <v>16519.932000000001</v>
      </c>
    </row>
    <row r="218" spans="1:7" x14ac:dyDescent="0.5">
      <c r="A218" s="42">
        <v>4048000</v>
      </c>
      <c r="B218" s="35" t="s">
        <v>173</v>
      </c>
      <c r="C218" s="37">
        <f>IF(データ!$V$1=3,ROUND(集計C!C218,6)/1000000,IF(データ!$V$1=2,ROUND(集計C!C218,3)/1000,集計C!C218))</f>
        <v>549489.29099999997</v>
      </c>
      <c r="D218" s="37">
        <f>IF(データ!$V$1=3,ROUND(集計C!D218,6)/1000000,IF(データ!$V$1=2,ROUND(集計C!D218,3)/1000,集計C!D218))</f>
        <v>9117980.1679999996</v>
      </c>
      <c r="E218" s="37">
        <f>IF(データ!$V$1=3,ROUND(集計C!E218,6)/1000000,IF(データ!$V$1=2,ROUND(集計C!E218,3)/1000,集計C!E218))</f>
        <v>9241205.6720000003</v>
      </c>
      <c r="F218" s="37">
        <f>IF(データ!$V$1=3,ROUND(集計C!F218,6)/1000000,IF(データ!$V$1=2,ROUND(集計C!F218,3)/1000,集計C!F218))</f>
        <v>-123225.504</v>
      </c>
      <c r="G218" s="37">
        <f>IF(データ!$V$1=3,ROUND(集計C!G218,6)/1000000,IF(データ!$V$1=2,ROUND(集計C!G218,3)/1000,集計C!G218))</f>
        <v>426263.78700000001</v>
      </c>
    </row>
    <row r="219" spans="1:7" x14ac:dyDescent="0.5">
      <c r="A219" s="42">
        <v>4090000</v>
      </c>
      <c r="B219" s="35" t="s">
        <v>188</v>
      </c>
      <c r="C219" s="37">
        <f>IF(データ!$V$1=3,ROUND(集計C!C219,6)/1000000,IF(データ!$V$1=2,ROUND(集計C!C219,3)/1000,集計C!C219))</f>
        <v>0</v>
      </c>
      <c r="D219" s="37">
        <f>IF(データ!$V$1=3,ROUND(集計C!D219,6)/1000000,IF(データ!$V$1=2,ROUND(集計C!D219,3)/1000,集計C!D219))</f>
        <v>0</v>
      </c>
      <c r="E219" s="37">
        <f>IF(データ!$V$1=3,ROUND(集計C!E219,6)/1000000,IF(データ!$V$1=2,ROUND(集計C!E219,3)/1000,集計C!E219))</f>
        <v>0</v>
      </c>
      <c r="F219" s="37">
        <f>IF(データ!$V$1=3,ROUND(集計C!F219,6)/1000000,IF(データ!$V$1=2,ROUND(集計C!F219,3)/1000,集計C!F219))</f>
        <v>0</v>
      </c>
      <c r="G219" s="37">
        <f>IF(データ!$V$1=3,ROUND(集計C!G219,6)/1000000,IF(データ!$V$1=2,ROUND(集計C!G219,3)/1000,集計C!G219))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0E46-C997-4630-BAFE-CEFBB1FD7968}">
  <dimension ref="A1:G219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C3+C50+C60</f>
        <v>14022310967</v>
      </c>
      <c r="D2" s="37">
        <f>D3+D50+D60</f>
        <v>9927949990</v>
      </c>
      <c r="E2" s="37">
        <f>E3+E50+E60</f>
        <v>9964113437</v>
      </c>
      <c r="F2" s="37">
        <f>F3+F50+F60</f>
        <v>-36163447</v>
      </c>
      <c r="G2" s="37">
        <f>G3+G50+G60</f>
        <v>13986147520</v>
      </c>
    </row>
    <row r="3" spans="1:7" x14ac:dyDescent="0.5">
      <c r="A3" s="42">
        <v>1002000</v>
      </c>
      <c r="B3" s="35" t="s">
        <v>5</v>
      </c>
      <c r="C3" s="37">
        <f>C4+C34+C37</f>
        <v>12692151018</v>
      </c>
      <c r="D3" s="37">
        <f>D4+D34+D37</f>
        <v>753533468</v>
      </c>
      <c r="E3" s="37">
        <f>E4+E34+E37</f>
        <v>690328999</v>
      </c>
      <c r="F3" s="37">
        <f>F4+F34+F37</f>
        <v>63204469</v>
      </c>
      <c r="G3" s="37">
        <f>G4+G34+G37</f>
        <v>12755355487</v>
      </c>
    </row>
    <row r="4" spans="1:7" x14ac:dyDescent="0.5">
      <c r="A4" s="42">
        <v>1003000</v>
      </c>
      <c r="B4" s="35" t="s">
        <v>7</v>
      </c>
      <c r="C4" s="37">
        <f>C5+C23+C32+C33</f>
        <v>10672980375</v>
      </c>
      <c r="D4" s="37">
        <f>D5+D23+D32+D33</f>
        <v>465105429</v>
      </c>
      <c r="E4" s="37">
        <f>E5+E23+E32+E33</f>
        <v>584913269</v>
      </c>
      <c r="F4" s="37">
        <f>F5+F23+F32+F33</f>
        <v>-119807840</v>
      </c>
      <c r="G4" s="37">
        <f>G5+G23+G32+G33</f>
        <v>10553172535</v>
      </c>
    </row>
    <row r="5" spans="1:7" x14ac:dyDescent="0.5">
      <c r="A5" s="42">
        <v>1004000</v>
      </c>
      <c r="B5" s="35" t="s">
        <v>9</v>
      </c>
      <c r="C5" s="37">
        <f>SUM(C6:C22)</f>
        <v>6504599022</v>
      </c>
      <c r="D5" s="37">
        <f>SUM(D6:D22)</f>
        <v>252119579</v>
      </c>
      <c r="E5" s="37">
        <f>SUM(E6:E22)</f>
        <v>331761422</v>
      </c>
      <c r="F5" s="37">
        <f>SUM(F6:F22)</f>
        <v>-79641843</v>
      </c>
      <c r="G5" s="37">
        <f>SUM(G6:G22)</f>
        <v>6424957179</v>
      </c>
    </row>
    <row r="6" spans="1:7" x14ac:dyDescent="0.5">
      <c r="A6" s="42">
        <v>1005000</v>
      </c>
      <c r="B6" s="35" t="s">
        <v>11</v>
      </c>
      <c r="C6" s="37">
        <f>データ!I2</f>
        <v>1621878029</v>
      </c>
      <c r="D6" s="37">
        <f>データ!J2</f>
        <v>9726280</v>
      </c>
      <c r="E6" s="37">
        <f>データ!K2</f>
        <v>0</v>
      </c>
      <c r="F6" s="37">
        <f>データ!N2</f>
        <v>9726280</v>
      </c>
      <c r="G6" s="37">
        <f>データ!P2</f>
        <v>1631604309</v>
      </c>
    </row>
    <row r="7" spans="1:7" x14ac:dyDescent="0.5">
      <c r="A7" s="42">
        <v>1005500</v>
      </c>
      <c r="B7" s="35" t="s">
        <v>13</v>
      </c>
      <c r="C7" s="37">
        <f>データ!I3</f>
        <v>0</v>
      </c>
      <c r="D7" s="37">
        <f>データ!J3</f>
        <v>0</v>
      </c>
      <c r="E7" s="37">
        <f>データ!K3</f>
        <v>0</v>
      </c>
      <c r="F7" s="37">
        <f>データ!N3</f>
        <v>0</v>
      </c>
      <c r="G7" s="37">
        <f>データ!P3</f>
        <v>0</v>
      </c>
    </row>
    <row r="8" spans="1:7" x14ac:dyDescent="0.5">
      <c r="A8" s="42">
        <v>1006000</v>
      </c>
      <c r="B8" s="35" t="s">
        <v>15</v>
      </c>
      <c r="C8" s="37">
        <f>データ!I4</f>
        <v>0</v>
      </c>
      <c r="D8" s="37">
        <f>データ!J4</f>
        <v>0</v>
      </c>
      <c r="E8" s="37">
        <f>データ!K4</f>
        <v>0</v>
      </c>
      <c r="F8" s="37">
        <f>データ!N4</f>
        <v>0</v>
      </c>
      <c r="G8" s="37">
        <f>データ!P4</f>
        <v>0</v>
      </c>
    </row>
    <row r="9" spans="1:7" x14ac:dyDescent="0.5">
      <c r="A9" s="42">
        <v>1006500</v>
      </c>
      <c r="B9" s="35" t="s">
        <v>17</v>
      </c>
      <c r="C9" s="37">
        <f>データ!I5</f>
        <v>0</v>
      </c>
      <c r="D9" s="37">
        <f>データ!J5</f>
        <v>0</v>
      </c>
      <c r="E9" s="37">
        <f>データ!K5</f>
        <v>0</v>
      </c>
      <c r="F9" s="37">
        <f>データ!N5</f>
        <v>0</v>
      </c>
      <c r="G9" s="37">
        <f>データ!P5</f>
        <v>0</v>
      </c>
    </row>
    <row r="10" spans="1:7" x14ac:dyDescent="0.5">
      <c r="A10" s="42">
        <v>1007000</v>
      </c>
      <c r="B10" s="35" t="s">
        <v>19</v>
      </c>
      <c r="C10" s="37">
        <f>データ!I6</f>
        <v>14788495378</v>
      </c>
      <c r="D10" s="37">
        <f>データ!J6</f>
        <v>231612700</v>
      </c>
      <c r="E10" s="37">
        <f>データ!K6</f>
        <v>0</v>
      </c>
      <c r="F10" s="37">
        <f>データ!N6</f>
        <v>231612700</v>
      </c>
      <c r="G10" s="37">
        <f>データ!P6</f>
        <v>15020108078</v>
      </c>
    </row>
    <row r="11" spans="1:7" x14ac:dyDescent="0.5">
      <c r="A11" s="42">
        <v>1008000</v>
      </c>
      <c r="B11" s="35" t="s">
        <v>21</v>
      </c>
      <c r="C11" s="37">
        <f>データ!I7+データ!I8</f>
        <v>-10857377996</v>
      </c>
      <c r="D11" s="37">
        <f>データ!J7+データ!J8</f>
        <v>0</v>
      </c>
      <c r="E11" s="37">
        <f>データ!K7+データ!K8</f>
        <v>251235447</v>
      </c>
      <c r="F11" s="37">
        <f>データ!N7+データ!N8</f>
        <v>-251235447</v>
      </c>
      <c r="G11" s="37">
        <f>データ!P7+データ!P8</f>
        <v>-11108613443</v>
      </c>
    </row>
    <row r="12" spans="1:7" x14ac:dyDescent="0.5">
      <c r="A12" s="42">
        <v>1009000</v>
      </c>
      <c r="B12" s="35" t="s">
        <v>23</v>
      </c>
      <c r="C12" s="37">
        <f>データ!I9</f>
        <v>2492319399</v>
      </c>
      <c r="D12" s="37">
        <f>データ!J9</f>
        <v>8729600</v>
      </c>
      <c r="E12" s="37">
        <f>データ!K9</f>
        <v>2051000</v>
      </c>
      <c r="F12" s="37">
        <f>データ!N9</f>
        <v>6678600</v>
      </c>
      <c r="G12" s="37">
        <f>データ!P9</f>
        <v>2498997999</v>
      </c>
    </row>
    <row r="13" spans="1:7" x14ac:dyDescent="0.5">
      <c r="A13" s="42">
        <v>1010000</v>
      </c>
      <c r="B13" s="35" t="s">
        <v>25</v>
      </c>
      <c r="C13" s="37">
        <f>データ!I10+データ!I11</f>
        <v>-1599942988</v>
      </c>
      <c r="D13" s="37">
        <f>データ!J10+データ!J11</f>
        <v>2050999</v>
      </c>
      <c r="E13" s="37">
        <f>データ!K10+データ!K11</f>
        <v>67002135</v>
      </c>
      <c r="F13" s="37">
        <f>データ!N10+データ!N11</f>
        <v>-64951136</v>
      </c>
      <c r="G13" s="37">
        <f>データ!P10+データ!P11</f>
        <v>-1664894124</v>
      </c>
    </row>
    <row r="14" spans="1:7" x14ac:dyDescent="0.5">
      <c r="A14" s="42">
        <v>1011000</v>
      </c>
      <c r="B14" s="35" t="s">
        <v>27</v>
      </c>
      <c r="C14" s="37">
        <f>データ!I12</f>
        <v>0</v>
      </c>
      <c r="D14" s="37">
        <f>データ!J12</f>
        <v>0</v>
      </c>
      <c r="E14" s="37">
        <f>データ!K12</f>
        <v>0</v>
      </c>
      <c r="F14" s="37">
        <f>データ!N12</f>
        <v>0</v>
      </c>
      <c r="G14" s="37">
        <f>データ!P12</f>
        <v>0</v>
      </c>
    </row>
    <row r="15" spans="1:7" x14ac:dyDescent="0.5">
      <c r="A15" s="42">
        <v>1012000</v>
      </c>
      <c r="B15" s="35" t="s">
        <v>29</v>
      </c>
      <c r="C15" s="37">
        <f>データ!I13+データ!I14</f>
        <v>0</v>
      </c>
      <c r="D15" s="37">
        <f>データ!J13+データ!J14</f>
        <v>0</v>
      </c>
      <c r="E15" s="37">
        <f>データ!K13+データ!K14</f>
        <v>0</v>
      </c>
      <c r="F15" s="37">
        <f>データ!N13+データ!N14</f>
        <v>0</v>
      </c>
      <c r="G15" s="37">
        <f>データ!P13+データ!P14</f>
        <v>0</v>
      </c>
    </row>
    <row r="16" spans="1:7" x14ac:dyDescent="0.5">
      <c r="A16" s="42">
        <v>1013000</v>
      </c>
      <c r="B16" s="35" t="s">
        <v>31</v>
      </c>
      <c r="C16" s="37">
        <f>データ!I15</f>
        <v>0</v>
      </c>
      <c r="D16" s="37">
        <f>データ!J15</f>
        <v>0</v>
      </c>
      <c r="E16" s="37">
        <f>データ!K15</f>
        <v>0</v>
      </c>
      <c r="F16" s="37">
        <f>データ!N15</f>
        <v>0</v>
      </c>
      <c r="G16" s="37">
        <f>データ!P15</f>
        <v>0</v>
      </c>
    </row>
    <row r="17" spans="1:7" x14ac:dyDescent="0.5">
      <c r="A17" s="42">
        <v>1014000</v>
      </c>
      <c r="B17" s="35" t="s">
        <v>33</v>
      </c>
      <c r="C17" s="37">
        <f>データ!I16+データ!I17</f>
        <v>0</v>
      </c>
      <c r="D17" s="37">
        <f>データ!J16+データ!J17</f>
        <v>0</v>
      </c>
      <c r="E17" s="37">
        <f>データ!K16+データ!K17</f>
        <v>0</v>
      </c>
      <c r="F17" s="37">
        <f>データ!N16+データ!N17</f>
        <v>0</v>
      </c>
      <c r="G17" s="37">
        <f>データ!P16+データ!P17</f>
        <v>0</v>
      </c>
    </row>
    <row r="18" spans="1:7" x14ac:dyDescent="0.5">
      <c r="A18" s="42">
        <v>1015000</v>
      </c>
      <c r="B18" s="35" t="s">
        <v>35</v>
      </c>
      <c r="C18" s="37">
        <f>データ!I18</f>
        <v>0</v>
      </c>
      <c r="D18" s="37">
        <f>データ!J18</f>
        <v>0</v>
      </c>
      <c r="E18" s="37">
        <f>データ!K18</f>
        <v>0</v>
      </c>
      <c r="F18" s="37">
        <f>データ!N18</f>
        <v>0</v>
      </c>
      <c r="G18" s="37">
        <f>データ!P18</f>
        <v>0</v>
      </c>
    </row>
    <row r="19" spans="1:7" x14ac:dyDescent="0.5">
      <c r="A19" s="42">
        <v>1016000</v>
      </c>
      <c r="B19" s="35" t="s">
        <v>37</v>
      </c>
      <c r="C19" s="37">
        <f>データ!I19+データ!I20</f>
        <v>0</v>
      </c>
      <c r="D19" s="37">
        <f>データ!J19+データ!J20</f>
        <v>0</v>
      </c>
      <c r="E19" s="37">
        <f>データ!K19+データ!K20</f>
        <v>0</v>
      </c>
      <c r="F19" s="37">
        <f>データ!N19+データ!N20</f>
        <v>0</v>
      </c>
      <c r="G19" s="37">
        <f>データ!P19+データ!P20</f>
        <v>0</v>
      </c>
    </row>
    <row r="20" spans="1:7" x14ac:dyDescent="0.5">
      <c r="A20" s="42">
        <v>1017000</v>
      </c>
      <c r="B20" s="35" t="s">
        <v>39</v>
      </c>
      <c r="C20" s="37">
        <f>データ!I21</f>
        <v>128271600</v>
      </c>
      <c r="D20" s="37">
        <f>データ!J21</f>
        <v>0</v>
      </c>
      <c r="E20" s="37">
        <f>データ!K21</f>
        <v>0</v>
      </c>
      <c r="F20" s="37">
        <f>データ!N21</f>
        <v>0</v>
      </c>
      <c r="G20" s="37">
        <f>データ!P21</f>
        <v>128271600</v>
      </c>
    </row>
    <row r="21" spans="1:7" x14ac:dyDescent="0.5">
      <c r="A21" s="42">
        <v>1018000</v>
      </c>
      <c r="B21" s="35" t="s">
        <v>41</v>
      </c>
      <c r="C21" s="37">
        <f>データ!I22+データ!I23</f>
        <v>-71586720</v>
      </c>
      <c r="D21" s="37">
        <f>データ!J22+データ!J23</f>
        <v>0</v>
      </c>
      <c r="E21" s="37">
        <f>データ!K22+データ!K23</f>
        <v>11472840</v>
      </c>
      <c r="F21" s="37">
        <f>データ!N22+データ!N23</f>
        <v>-11472840</v>
      </c>
      <c r="G21" s="37">
        <f>データ!P22+データ!P23</f>
        <v>-83059560</v>
      </c>
    </row>
    <row r="22" spans="1:7" x14ac:dyDescent="0.5">
      <c r="A22" s="42">
        <v>1019000</v>
      </c>
      <c r="B22" s="35" t="s">
        <v>43</v>
      </c>
      <c r="C22" s="37">
        <f>データ!I24</f>
        <v>2542320</v>
      </c>
      <c r="D22" s="37">
        <f>データ!J24</f>
        <v>0</v>
      </c>
      <c r="E22" s="37">
        <f>データ!K24</f>
        <v>0</v>
      </c>
      <c r="F22" s="37">
        <f>データ!N24</f>
        <v>0</v>
      </c>
      <c r="G22" s="37">
        <f>データ!P24</f>
        <v>2542320</v>
      </c>
    </row>
    <row r="23" spans="1:7" x14ac:dyDescent="0.5">
      <c r="A23" s="42">
        <v>1020000</v>
      </c>
      <c r="B23" s="35" t="s">
        <v>45</v>
      </c>
      <c r="C23" s="37">
        <f>SUM(C24:C31)</f>
        <v>4094813907</v>
      </c>
      <c r="D23" s="37">
        <f>SUM(D24:D31)</f>
        <v>196181700</v>
      </c>
      <c r="E23" s="37">
        <f>SUM(E24:E31)</f>
        <v>225574891</v>
      </c>
      <c r="F23" s="37">
        <f>SUM(F24:F31)</f>
        <v>-29393191</v>
      </c>
      <c r="G23" s="37">
        <f>SUM(G24:G31)</f>
        <v>4065420716</v>
      </c>
    </row>
    <row r="24" spans="1:7" x14ac:dyDescent="0.5">
      <c r="A24" s="42">
        <v>1021000</v>
      </c>
      <c r="B24" s="35" t="s">
        <v>191</v>
      </c>
      <c r="C24" s="37">
        <f>データ!I25+データ!I26</f>
        <v>33524900</v>
      </c>
      <c r="D24" s="37">
        <f>データ!J25+データ!J26</f>
        <v>0</v>
      </c>
      <c r="E24" s="37">
        <f>データ!K25+データ!K26</f>
        <v>0</v>
      </c>
      <c r="F24" s="37">
        <f>データ!N25+データ!N26</f>
        <v>0</v>
      </c>
      <c r="G24" s="37">
        <f>データ!P25+データ!P26</f>
        <v>33524900</v>
      </c>
    </row>
    <row r="25" spans="1:7" x14ac:dyDescent="0.5">
      <c r="A25" s="42">
        <v>1022000</v>
      </c>
      <c r="B25" s="35" t="s">
        <v>192</v>
      </c>
      <c r="C25" s="37">
        <f>データ!I27</f>
        <v>965009460</v>
      </c>
      <c r="D25" s="37">
        <f>データ!J27</f>
        <v>33550000</v>
      </c>
      <c r="E25" s="37">
        <f>データ!K27</f>
        <v>0</v>
      </c>
      <c r="F25" s="37">
        <f>データ!N27</f>
        <v>33550000</v>
      </c>
      <c r="G25" s="37">
        <f>データ!P27</f>
        <v>998559460</v>
      </c>
    </row>
    <row r="26" spans="1:7" x14ac:dyDescent="0.5">
      <c r="A26" s="42">
        <v>1023000</v>
      </c>
      <c r="B26" s="35" t="s">
        <v>193</v>
      </c>
      <c r="C26" s="37">
        <f>データ!I28+データ!I29</f>
        <v>-705033478</v>
      </c>
      <c r="D26" s="37">
        <f>データ!J28+データ!J29</f>
        <v>0</v>
      </c>
      <c r="E26" s="37">
        <f>データ!K28+データ!K29</f>
        <v>14425194</v>
      </c>
      <c r="F26" s="37">
        <f>データ!N28+データ!N29</f>
        <v>-14425194</v>
      </c>
      <c r="G26" s="37">
        <f>データ!P28+データ!P29</f>
        <v>-719458672</v>
      </c>
    </row>
    <row r="27" spans="1:7" x14ac:dyDescent="0.5">
      <c r="A27" s="42">
        <v>1024000</v>
      </c>
      <c r="B27" s="35" t="s">
        <v>194</v>
      </c>
      <c r="C27" s="37">
        <f>データ!I30</f>
        <v>62188174710</v>
      </c>
      <c r="D27" s="37">
        <f>データ!J30</f>
        <v>162631700</v>
      </c>
      <c r="E27" s="37">
        <f>データ!K30</f>
        <v>0</v>
      </c>
      <c r="F27" s="37">
        <f>データ!N30</f>
        <v>162631700</v>
      </c>
      <c r="G27" s="37">
        <f>データ!P30</f>
        <v>62350806410</v>
      </c>
    </row>
    <row r="28" spans="1:7" x14ac:dyDescent="0.5">
      <c r="A28" s="42">
        <v>1025000</v>
      </c>
      <c r="B28" s="35" t="s">
        <v>195</v>
      </c>
      <c r="C28" s="37">
        <f>データ!I31+データ!I32</f>
        <v>-58399144903</v>
      </c>
      <c r="D28" s="37">
        <f>データ!J31+データ!J32</f>
        <v>0</v>
      </c>
      <c r="E28" s="37">
        <f>データ!K31+データ!K32</f>
        <v>210256915</v>
      </c>
      <c r="F28" s="37">
        <f>データ!N31+データ!N32</f>
        <v>-210256915</v>
      </c>
      <c r="G28" s="37">
        <f>データ!P31+データ!P32</f>
        <v>-58609401818</v>
      </c>
    </row>
    <row r="29" spans="1:7" x14ac:dyDescent="0.5">
      <c r="A29" s="42">
        <v>1026000</v>
      </c>
      <c r="B29" s="35" t="s">
        <v>196</v>
      </c>
      <c r="C29" s="37">
        <f>データ!I33</f>
        <v>5346000</v>
      </c>
      <c r="D29" s="37">
        <f>データ!J33</f>
        <v>0</v>
      </c>
      <c r="E29" s="37">
        <f>データ!K33</f>
        <v>0</v>
      </c>
      <c r="F29" s="37">
        <f>データ!N33</f>
        <v>0</v>
      </c>
      <c r="G29" s="37">
        <f>データ!P33</f>
        <v>5346000</v>
      </c>
    </row>
    <row r="30" spans="1:7" x14ac:dyDescent="0.5">
      <c r="A30" s="42">
        <v>1027000</v>
      </c>
      <c r="B30" s="35" t="s">
        <v>197</v>
      </c>
      <c r="C30" s="37">
        <f>データ!I34+データ!I35</f>
        <v>-892782</v>
      </c>
      <c r="D30" s="37">
        <f>データ!J34+データ!J35</f>
        <v>0</v>
      </c>
      <c r="E30" s="37">
        <f>データ!K34+データ!K35</f>
        <v>892782</v>
      </c>
      <c r="F30" s="37">
        <f>データ!N34+データ!N35</f>
        <v>-892782</v>
      </c>
      <c r="G30" s="37">
        <f>データ!P34+データ!P35</f>
        <v>-1785564</v>
      </c>
    </row>
    <row r="31" spans="1:7" x14ac:dyDescent="0.5">
      <c r="A31" s="42">
        <v>1028000</v>
      </c>
      <c r="B31" s="35" t="s">
        <v>198</v>
      </c>
      <c r="C31" s="37">
        <f>データ!I36</f>
        <v>7830000</v>
      </c>
      <c r="D31" s="37">
        <f>データ!J36</f>
        <v>0</v>
      </c>
      <c r="E31" s="37">
        <f>データ!K36</f>
        <v>0</v>
      </c>
      <c r="F31" s="37">
        <f>データ!N36</f>
        <v>0</v>
      </c>
      <c r="G31" s="37">
        <f>データ!P36</f>
        <v>7830000</v>
      </c>
    </row>
    <row r="32" spans="1:7" x14ac:dyDescent="0.5">
      <c r="A32" s="42">
        <v>1029000</v>
      </c>
      <c r="B32" s="35" t="s">
        <v>47</v>
      </c>
      <c r="C32" s="37">
        <f>データ!I37</f>
        <v>980310105</v>
      </c>
      <c r="D32" s="37">
        <f>データ!J37</f>
        <v>16804150</v>
      </c>
      <c r="E32" s="37">
        <f>データ!K37</f>
        <v>0</v>
      </c>
      <c r="F32" s="37">
        <f>データ!N37</f>
        <v>16804150</v>
      </c>
      <c r="G32" s="37">
        <f>データ!P37</f>
        <v>997114255</v>
      </c>
    </row>
    <row r="33" spans="1:7" x14ac:dyDescent="0.5">
      <c r="A33" s="42">
        <v>1030000</v>
      </c>
      <c r="B33" s="35" t="s">
        <v>48</v>
      </c>
      <c r="C33" s="37">
        <f>データ!I38+データ!I39</f>
        <v>-906742659</v>
      </c>
      <c r="D33" s="37">
        <f>データ!J38+データ!J39</f>
        <v>0</v>
      </c>
      <c r="E33" s="37">
        <f>データ!K38+データ!K39</f>
        <v>27576956</v>
      </c>
      <c r="F33" s="37">
        <f>データ!N38+データ!N39</f>
        <v>-27576956</v>
      </c>
      <c r="G33" s="37">
        <f>データ!P38+データ!P39</f>
        <v>-934319615</v>
      </c>
    </row>
    <row r="34" spans="1:7" x14ac:dyDescent="0.5">
      <c r="A34" s="42">
        <v>1031000</v>
      </c>
      <c r="B34" s="35" t="s">
        <v>49</v>
      </c>
      <c r="C34" s="37">
        <f>SUM(C35:C36)</f>
        <v>0</v>
      </c>
      <c r="D34" s="37">
        <f t="shared" ref="D34:G34" si="0">SUM(D35:D36)</f>
        <v>0</v>
      </c>
      <c r="E34" s="37">
        <f t="shared" si="0"/>
        <v>0</v>
      </c>
      <c r="F34" s="37">
        <f t="shared" si="0"/>
        <v>0</v>
      </c>
      <c r="G34" s="37">
        <f t="shared" si="0"/>
        <v>0</v>
      </c>
    </row>
    <row r="35" spans="1:7" x14ac:dyDescent="0.5">
      <c r="A35" s="42">
        <v>1032000</v>
      </c>
      <c r="B35" s="35" t="s">
        <v>50</v>
      </c>
      <c r="C35" s="37">
        <f>データ!I40</f>
        <v>0</v>
      </c>
      <c r="D35" s="37">
        <f>データ!J40</f>
        <v>0</v>
      </c>
      <c r="E35" s="37">
        <f>データ!K40</f>
        <v>0</v>
      </c>
      <c r="F35" s="37">
        <f>データ!N40</f>
        <v>0</v>
      </c>
      <c r="G35" s="37">
        <f>データ!P40</f>
        <v>0</v>
      </c>
    </row>
    <row r="36" spans="1:7" x14ac:dyDescent="0.5">
      <c r="A36" s="42">
        <v>1033000</v>
      </c>
      <c r="B36" s="35" t="s">
        <v>199</v>
      </c>
      <c r="C36" s="37">
        <f>データ!I41</f>
        <v>0</v>
      </c>
      <c r="D36" s="37">
        <f>データ!J41</f>
        <v>0</v>
      </c>
      <c r="E36" s="37">
        <f>データ!K41</f>
        <v>0</v>
      </c>
      <c r="F36" s="37">
        <f>データ!N41</f>
        <v>0</v>
      </c>
      <c r="G36" s="37">
        <f>データ!P41</f>
        <v>0</v>
      </c>
    </row>
    <row r="37" spans="1:7" x14ac:dyDescent="0.5">
      <c r="A37" s="42">
        <v>1034000</v>
      </c>
      <c r="B37" s="35" t="s">
        <v>51</v>
      </c>
      <c r="C37" s="37">
        <f>C38+C42+C43+C44+C45+C48+C49</f>
        <v>2019170643</v>
      </c>
      <c r="D37" s="37">
        <f>D38+D42+D43+D44+D45+D48+D49</f>
        <v>288428039</v>
      </c>
      <c r="E37" s="37">
        <f>E38+E42+E43+E44+E45+E48+E49</f>
        <v>105415730</v>
      </c>
      <c r="F37" s="37">
        <f>F38+F42+F43+F44+F45+F48+F49</f>
        <v>183012309</v>
      </c>
      <c r="G37" s="37">
        <f>G38+G42+G43+G44+G45+G48+G49</f>
        <v>2202182952</v>
      </c>
    </row>
    <row r="38" spans="1:7" x14ac:dyDescent="0.5">
      <c r="A38" s="42">
        <v>1035000</v>
      </c>
      <c r="B38" s="35" t="s">
        <v>52</v>
      </c>
      <c r="C38" s="37">
        <f>SUM(C39:C41)</f>
        <v>224576240</v>
      </c>
      <c r="D38" s="37">
        <f t="shared" ref="D38:G38" si="1">SUM(D39:D41)</f>
        <v>4900000</v>
      </c>
      <c r="E38" s="37">
        <f t="shared" si="1"/>
        <v>5100000</v>
      </c>
      <c r="F38" s="37">
        <f t="shared" si="1"/>
        <v>-200000</v>
      </c>
      <c r="G38" s="37">
        <f t="shared" si="1"/>
        <v>224376240</v>
      </c>
    </row>
    <row r="39" spans="1:7" x14ac:dyDescent="0.5">
      <c r="A39" s="42">
        <v>1036000</v>
      </c>
      <c r="B39" s="35" t="s">
        <v>53</v>
      </c>
      <c r="C39" s="37">
        <f>データ!I42</f>
        <v>0</v>
      </c>
      <c r="D39" s="37">
        <f>データ!J42</f>
        <v>0</v>
      </c>
      <c r="E39" s="37">
        <f>データ!K42</f>
        <v>0</v>
      </c>
      <c r="F39" s="37">
        <f>データ!N42</f>
        <v>0</v>
      </c>
      <c r="G39" s="37">
        <f>データ!P42</f>
        <v>0</v>
      </c>
    </row>
    <row r="40" spans="1:7" x14ac:dyDescent="0.5">
      <c r="A40" s="42">
        <v>1037000</v>
      </c>
      <c r="B40" s="35" t="s">
        <v>54</v>
      </c>
      <c r="C40" s="37">
        <f>データ!I43</f>
        <v>224576240</v>
      </c>
      <c r="D40" s="37">
        <f>データ!J43</f>
        <v>4900000</v>
      </c>
      <c r="E40" s="37">
        <f>データ!K43</f>
        <v>5100000</v>
      </c>
      <c r="F40" s="37">
        <f>データ!N43</f>
        <v>-200000</v>
      </c>
      <c r="G40" s="37">
        <f>データ!P43</f>
        <v>224376240</v>
      </c>
    </row>
    <row r="41" spans="1:7" x14ac:dyDescent="0.5">
      <c r="A41" s="42">
        <v>1038000</v>
      </c>
      <c r="B41" s="35" t="s">
        <v>200</v>
      </c>
      <c r="C41" s="37">
        <f>データ!I44</f>
        <v>0</v>
      </c>
      <c r="D41" s="37">
        <f>データ!J44</f>
        <v>0</v>
      </c>
      <c r="E41" s="37">
        <f>データ!K44</f>
        <v>0</v>
      </c>
      <c r="F41" s="37">
        <f>データ!N44</f>
        <v>0</v>
      </c>
      <c r="G41" s="37">
        <f>データ!P44</f>
        <v>0</v>
      </c>
    </row>
    <row r="42" spans="1:7" x14ac:dyDescent="0.5">
      <c r="A42" s="42">
        <v>1039000</v>
      </c>
      <c r="B42" s="35" t="s">
        <v>55</v>
      </c>
      <c r="C42" s="37">
        <f>データ!I45</f>
        <v>0</v>
      </c>
      <c r="D42" s="37">
        <f>データ!J45</f>
        <v>0</v>
      </c>
      <c r="E42" s="37">
        <f>データ!K45</f>
        <v>0</v>
      </c>
      <c r="F42" s="37">
        <f>データ!N45</f>
        <v>0</v>
      </c>
      <c r="G42" s="37">
        <f>データ!P45</f>
        <v>0</v>
      </c>
    </row>
    <row r="43" spans="1:7" x14ac:dyDescent="0.5">
      <c r="A43" s="42">
        <v>1040000</v>
      </c>
      <c r="B43" s="35" t="s">
        <v>56</v>
      </c>
      <c r="C43" s="37">
        <f>データ!I46</f>
        <v>16477429</v>
      </c>
      <c r="D43" s="37">
        <f>データ!J46</f>
        <v>11783837</v>
      </c>
      <c r="E43" s="37">
        <f>データ!K46</f>
        <v>6095533</v>
      </c>
      <c r="F43" s="37">
        <f>データ!N46</f>
        <v>5688304</v>
      </c>
      <c r="G43" s="37">
        <f>データ!P46</f>
        <v>22165733</v>
      </c>
    </row>
    <row r="44" spans="1:7" x14ac:dyDescent="0.5">
      <c r="A44" s="42">
        <v>1041000</v>
      </c>
      <c r="B44" s="35" t="s">
        <v>57</v>
      </c>
      <c r="C44" s="37">
        <f>データ!I47</f>
        <v>109341580</v>
      </c>
      <c r="D44" s="37">
        <f>データ!J47</f>
        <v>0</v>
      </c>
      <c r="E44" s="37">
        <f>データ!K47</f>
        <v>0</v>
      </c>
      <c r="F44" s="37">
        <f>データ!N47</f>
        <v>0</v>
      </c>
      <c r="G44" s="37">
        <f>データ!P47</f>
        <v>109341580</v>
      </c>
    </row>
    <row r="45" spans="1:7" x14ac:dyDescent="0.5">
      <c r="A45" s="42">
        <v>1042000</v>
      </c>
      <c r="B45" s="35" t="s">
        <v>58</v>
      </c>
      <c r="C45" s="37">
        <f>SUM(C46:C47)</f>
        <v>1669870408</v>
      </c>
      <c r="D45" s="37">
        <f t="shared" ref="D45:G45" si="2">SUM(D46:D47)</f>
        <v>271151032</v>
      </c>
      <c r="E45" s="37">
        <f t="shared" si="2"/>
        <v>93335136</v>
      </c>
      <c r="F45" s="37">
        <f t="shared" si="2"/>
        <v>177815896</v>
      </c>
      <c r="G45" s="37">
        <f t="shared" si="2"/>
        <v>1847686304</v>
      </c>
    </row>
    <row r="46" spans="1:7" x14ac:dyDescent="0.5">
      <c r="A46" s="42">
        <v>1043000</v>
      </c>
      <c r="B46" s="35" t="s">
        <v>201</v>
      </c>
      <c r="C46" s="37">
        <f>データ!I48</f>
        <v>0</v>
      </c>
      <c r="D46" s="37">
        <f>データ!J48</f>
        <v>0</v>
      </c>
      <c r="E46" s="37">
        <f>データ!K48</f>
        <v>0</v>
      </c>
      <c r="F46" s="37">
        <f>データ!N48</f>
        <v>0</v>
      </c>
      <c r="G46" s="37">
        <f>データ!P48</f>
        <v>0</v>
      </c>
    </row>
    <row r="47" spans="1:7" x14ac:dyDescent="0.5">
      <c r="A47" s="42">
        <v>1044000</v>
      </c>
      <c r="B47" s="35" t="s">
        <v>202</v>
      </c>
      <c r="C47" s="37">
        <f>データ!I49</f>
        <v>1669870408</v>
      </c>
      <c r="D47" s="37">
        <f>データ!J49</f>
        <v>271151032</v>
      </c>
      <c r="E47" s="37">
        <f>データ!K49</f>
        <v>93335136</v>
      </c>
      <c r="F47" s="37">
        <f>データ!N49</f>
        <v>177815896</v>
      </c>
      <c r="G47" s="37">
        <f>データ!P49</f>
        <v>1847686304</v>
      </c>
    </row>
    <row r="48" spans="1:7" x14ac:dyDescent="0.5">
      <c r="A48" s="42">
        <v>1045000</v>
      </c>
      <c r="B48" s="35" t="s">
        <v>203</v>
      </c>
      <c r="C48" s="37">
        <f>データ!I50</f>
        <v>0</v>
      </c>
      <c r="D48" s="37">
        <f>データ!J50</f>
        <v>0</v>
      </c>
      <c r="E48" s="37">
        <f>データ!K50</f>
        <v>0</v>
      </c>
      <c r="F48" s="37">
        <f>データ!N50</f>
        <v>0</v>
      </c>
      <c r="G48" s="37">
        <f>データ!P50</f>
        <v>0</v>
      </c>
    </row>
    <row r="49" spans="1:7" x14ac:dyDescent="0.5">
      <c r="A49" s="42">
        <v>1046000</v>
      </c>
      <c r="B49" s="35" t="s">
        <v>204</v>
      </c>
      <c r="C49" s="37">
        <f>データ!I51</f>
        <v>-1095014</v>
      </c>
      <c r="D49" s="37">
        <f>データ!J51</f>
        <v>593170</v>
      </c>
      <c r="E49" s="37">
        <f>データ!K51</f>
        <v>885061</v>
      </c>
      <c r="F49" s="37">
        <f>データ!N51</f>
        <v>-291891</v>
      </c>
      <c r="G49" s="37">
        <f>データ!P51</f>
        <v>-1386905</v>
      </c>
    </row>
    <row r="50" spans="1:7" x14ac:dyDescent="0.5">
      <c r="A50" s="42">
        <v>1047000</v>
      </c>
      <c r="B50" s="35" t="s">
        <v>61</v>
      </c>
      <c r="C50" s="37">
        <f>C51+C52+C53+C54+C57+C58+C59</f>
        <v>1330159949</v>
      </c>
      <c r="D50" s="37">
        <f t="shared" ref="D50:G50" si="3">D51+D52+D53+D54+D57+D58+D59</f>
        <v>9174416522</v>
      </c>
      <c r="E50" s="37">
        <f t="shared" si="3"/>
        <v>9273784438</v>
      </c>
      <c r="F50" s="37">
        <f t="shared" si="3"/>
        <v>-99367916</v>
      </c>
      <c r="G50" s="37">
        <f t="shared" si="3"/>
        <v>1230792033</v>
      </c>
    </row>
    <row r="51" spans="1:7" x14ac:dyDescent="0.5">
      <c r="A51" s="42">
        <v>1048000</v>
      </c>
      <c r="B51" s="35" t="s">
        <v>62</v>
      </c>
      <c r="C51" s="37">
        <f>C218</f>
        <v>549489291</v>
      </c>
      <c r="D51" s="37">
        <f t="shared" ref="D51:G51" si="4">D218</f>
        <v>9117980168</v>
      </c>
      <c r="E51" s="37">
        <f t="shared" si="4"/>
        <v>9241205672</v>
      </c>
      <c r="F51" s="37">
        <f t="shared" si="4"/>
        <v>-123225504</v>
      </c>
      <c r="G51" s="37">
        <f t="shared" si="4"/>
        <v>426263787</v>
      </c>
    </row>
    <row r="52" spans="1:7" x14ac:dyDescent="0.5">
      <c r="A52" s="42">
        <v>1049000</v>
      </c>
      <c r="B52" s="35" t="s">
        <v>63</v>
      </c>
      <c r="C52" s="37">
        <f>データ!I52</f>
        <v>6101159</v>
      </c>
      <c r="D52" s="37">
        <f>データ!J52</f>
        <v>5105799</v>
      </c>
      <c r="E52" s="37">
        <f>データ!K52</f>
        <v>6101159</v>
      </c>
      <c r="F52" s="37">
        <f>データ!N52</f>
        <v>-995360</v>
      </c>
      <c r="G52" s="37">
        <f>データ!P52</f>
        <v>5105799</v>
      </c>
    </row>
    <row r="53" spans="1:7" x14ac:dyDescent="0.5">
      <c r="A53" s="42">
        <v>1050000</v>
      </c>
      <c r="B53" s="35" t="s">
        <v>64</v>
      </c>
      <c r="C53" s="37">
        <f>データ!I53</f>
        <v>0</v>
      </c>
      <c r="D53" s="37">
        <f>データ!J53</f>
        <v>0</v>
      </c>
      <c r="E53" s="37">
        <f>データ!K53</f>
        <v>0</v>
      </c>
      <c r="F53" s="37">
        <f>データ!N53</f>
        <v>0</v>
      </c>
      <c r="G53" s="37">
        <f>データ!P53</f>
        <v>0</v>
      </c>
    </row>
    <row r="54" spans="1:7" x14ac:dyDescent="0.5">
      <c r="A54" s="42">
        <v>1051000</v>
      </c>
      <c r="B54" s="35" t="s">
        <v>65</v>
      </c>
      <c r="C54" s="37">
        <f>SUM(C55:C56)</f>
        <v>775012423</v>
      </c>
      <c r="D54" s="37">
        <f t="shared" ref="D54:G54" si="5">SUM(D55:D56)</f>
        <v>51171136</v>
      </c>
      <c r="E54" s="37">
        <f t="shared" si="5"/>
        <v>26464000</v>
      </c>
      <c r="F54" s="37">
        <f t="shared" si="5"/>
        <v>24707136</v>
      </c>
      <c r="G54" s="37">
        <f t="shared" si="5"/>
        <v>799719559</v>
      </c>
    </row>
    <row r="55" spans="1:7" x14ac:dyDescent="0.5">
      <c r="A55" s="42">
        <v>1052000</v>
      </c>
      <c r="B55" s="35" t="s">
        <v>66</v>
      </c>
      <c r="C55" s="37">
        <f>データ!I54</f>
        <v>670592720</v>
      </c>
      <c r="D55" s="37">
        <f>データ!J54</f>
        <v>20161136</v>
      </c>
      <c r="E55" s="37">
        <f>データ!K54</f>
        <v>20000000</v>
      </c>
      <c r="F55" s="37">
        <f>データ!N54</f>
        <v>161136</v>
      </c>
      <c r="G55" s="37">
        <f>データ!P54</f>
        <v>670753856</v>
      </c>
    </row>
    <row r="56" spans="1:7" x14ac:dyDescent="0.5">
      <c r="A56" s="42">
        <v>1053000</v>
      </c>
      <c r="B56" s="35" t="s">
        <v>205</v>
      </c>
      <c r="C56" s="37">
        <f>データ!I55</f>
        <v>104419703</v>
      </c>
      <c r="D56" s="37">
        <f>データ!J55</f>
        <v>31010000</v>
      </c>
      <c r="E56" s="37">
        <f>データ!K55</f>
        <v>6464000</v>
      </c>
      <c r="F56" s="37">
        <f>データ!N55</f>
        <v>24546000</v>
      </c>
      <c r="G56" s="37">
        <f>データ!P55</f>
        <v>128965703</v>
      </c>
    </row>
    <row r="57" spans="1:7" x14ac:dyDescent="0.5">
      <c r="A57" s="42">
        <v>1054000</v>
      </c>
      <c r="B57" s="35" t="s">
        <v>68</v>
      </c>
      <c r="C57" s="37">
        <f>データ!I56</f>
        <v>0</v>
      </c>
      <c r="D57" s="37">
        <f>データ!J56</f>
        <v>0</v>
      </c>
      <c r="E57" s="37">
        <f>データ!K56</f>
        <v>0</v>
      </c>
      <c r="F57" s="37">
        <f>データ!N56</f>
        <v>0</v>
      </c>
      <c r="G57" s="37">
        <f>データ!P56</f>
        <v>0</v>
      </c>
    </row>
    <row r="58" spans="1:7" x14ac:dyDescent="0.5">
      <c r="A58" s="42">
        <v>1055000</v>
      </c>
      <c r="B58" s="35" t="s">
        <v>206</v>
      </c>
      <c r="C58" s="37">
        <f>データ!I57</f>
        <v>0</v>
      </c>
      <c r="D58" s="37">
        <f>データ!J57</f>
        <v>0</v>
      </c>
      <c r="E58" s="37">
        <f>データ!K57</f>
        <v>0</v>
      </c>
      <c r="F58" s="37">
        <f>データ!N57</f>
        <v>0</v>
      </c>
      <c r="G58" s="37">
        <f>データ!P57</f>
        <v>0</v>
      </c>
    </row>
    <row r="59" spans="1:7" x14ac:dyDescent="0.5">
      <c r="A59" s="42">
        <v>1056000</v>
      </c>
      <c r="B59" s="35" t="s">
        <v>597</v>
      </c>
      <c r="C59" s="37">
        <f>データ!I58</f>
        <v>-442924</v>
      </c>
      <c r="D59" s="37">
        <f>データ!J58</f>
        <v>159419</v>
      </c>
      <c r="E59" s="37">
        <f>データ!K58</f>
        <v>13607</v>
      </c>
      <c r="F59" s="37">
        <f>データ!N58</f>
        <v>145812</v>
      </c>
      <c r="G59" s="37">
        <f>データ!P58</f>
        <v>-297112</v>
      </c>
    </row>
    <row r="60" spans="1:7" x14ac:dyDescent="0.5">
      <c r="A60" s="42">
        <v>1056500</v>
      </c>
      <c r="B60" s="35" t="s">
        <v>207</v>
      </c>
      <c r="C60" s="37">
        <f>データ!I59</f>
        <v>0</v>
      </c>
      <c r="D60" s="37">
        <f>データ!J59</f>
        <v>0</v>
      </c>
      <c r="E60" s="37">
        <f>データ!K59</f>
        <v>0</v>
      </c>
      <c r="F60" s="37">
        <f>データ!N59</f>
        <v>0</v>
      </c>
      <c r="G60" s="37">
        <f>データ!P59</f>
        <v>0</v>
      </c>
    </row>
    <row r="61" spans="1:7" x14ac:dyDescent="0.5">
      <c r="A61" s="42">
        <v>1057000</v>
      </c>
      <c r="B61" s="35" t="s">
        <v>208</v>
      </c>
      <c r="C61" s="37">
        <f>C62+C78</f>
        <v>14022310967</v>
      </c>
      <c r="D61" s="37">
        <f t="shared" ref="D61:F61" si="6">D62+D78</f>
        <v>10357842171</v>
      </c>
      <c r="E61" s="37">
        <f t="shared" si="6"/>
        <v>10321678724</v>
      </c>
      <c r="F61" s="37">
        <f t="shared" si="6"/>
        <v>-36163447</v>
      </c>
      <c r="G61" s="37">
        <f>G62+G78</f>
        <v>13986147520</v>
      </c>
    </row>
    <row r="62" spans="1:7" x14ac:dyDescent="0.5">
      <c r="A62" s="42">
        <v>1058000</v>
      </c>
      <c r="B62" s="35" t="s">
        <v>209</v>
      </c>
      <c r="C62" s="37">
        <f>C63+C69</f>
        <v>5956589493</v>
      </c>
      <c r="D62" s="37">
        <f t="shared" ref="D62:F62" si="7">D63+D69</f>
        <v>1199975868</v>
      </c>
      <c r="E62" s="37">
        <f t="shared" si="7"/>
        <v>1102286050</v>
      </c>
      <c r="F62" s="37">
        <f t="shared" si="7"/>
        <v>-97689818</v>
      </c>
      <c r="G62" s="37">
        <f>G63+G69</f>
        <v>5858899675</v>
      </c>
    </row>
    <row r="63" spans="1:7" x14ac:dyDescent="0.5">
      <c r="A63" s="42">
        <v>1059000</v>
      </c>
      <c r="B63" s="35" t="s">
        <v>6</v>
      </c>
      <c r="C63" s="37">
        <f>SUM(C64:C68)</f>
        <v>5356881663</v>
      </c>
      <c r="D63" s="37">
        <f>SUM(D64:D68)</f>
        <v>625946830</v>
      </c>
      <c r="E63" s="37">
        <f t="shared" ref="E63:G63" si="8">SUM(E64:E68)</f>
        <v>514891000</v>
      </c>
      <c r="F63" s="37">
        <f t="shared" si="8"/>
        <v>-111055830</v>
      </c>
      <c r="G63" s="37">
        <f t="shared" si="8"/>
        <v>5245825833</v>
      </c>
    </row>
    <row r="64" spans="1:7" x14ac:dyDescent="0.5">
      <c r="A64" s="42">
        <v>1060000</v>
      </c>
      <c r="B64" s="35" t="s">
        <v>8</v>
      </c>
      <c r="C64" s="37">
        <f>データ!I60</f>
        <v>4526057663</v>
      </c>
      <c r="D64" s="37">
        <f>データ!J60</f>
        <v>625946830</v>
      </c>
      <c r="E64" s="37">
        <f>データ!K60</f>
        <v>505887000</v>
      </c>
      <c r="F64" s="37">
        <f>データ!N60</f>
        <v>-120059830</v>
      </c>
      <c r="G64" s="37">
        <f>データ!P60</f>
        <v>4405997833</v>
      </c>
    </row>
    <row r="65" spans="1:7" x14ac:dyDescent="0.5">
      <c r="A65" s="42">
        <v>1061000</v>
      </c>
      <c r="B65" s="35" t="s">
        <v>10</v>
      </c>
      <c r="C65" s="37">
        <f>データ!I61</f>
        <v>0</v>
      </c>
      <c r="D65" s="37">
        <f>データ!J61</f>
        <v>0</v>
      </c>
      <c r="E65" s="37">
        <f>データ!K61</f>
        <v>0</v>
      </c>
      <c r="F65" s="37">
        <f>データ!N61</f>
        <v>0</v>
      </c>
      <c r="G65" s="37">
        <f>データ!P61</f>
        <v>0</v>
      </c>
    </row>
    <row r="66" spans="1:7" x14ac:dyDescent="0.5">
      <c r="A66" s="42">
        <v>1062000</v>
      </c>
      <c r="B66" s="35" t="s">
        <v>12</v>
      </c>
      <c r="C66" s="37">
        <f>データ!I62</f>
        <v>830824000</v>
      </c>
      <c r="D66" s="37">
        <f>データ!J62</f>
        <v>0</v>
      </c>
      <c r="E66" s="37">
        <f>データ!K62</f>
        <v>9004000</v>
      </c>
      <c r="F66" s="37">
        <f>データ!N62</f>
        <v>9004000</v>
      </c>
      <c r="G66" s="37">
        <f>データ!P62</f>
        <v>839828000</v>
      </c>
    </row>
    <row r="67" spans="1:7" x14ac:dyDescent="0.5">
      <c r="A67" s="42">
        <v>1063000</v>
      </c>
      <c r="B67" s="35" t="s">
        <v>14</v>
      </c>
      <c r="C67" s="37">
        <f>データ!I63</f>
        <v>0</v>
      </c>
      <c r="D67" s="37">
        <f>データ!J63</f>
        <v>0</v>
      </c>
      <c r="E67" s="37">
        <f>データ!K63</f>
        <v>0</v>
      </c>
      <c r="F67" s="37">
        <f>データ!N63</f>
        <v>0</v>
      </c>
      <c r="G67" s="37">
        <f>データ!P63</f>
        <v>0</v>
      </c>
    </row>
    <row r="68" spans="1:7" x14ac:dyDescent="0.5">
      <c r="A68" s="42">
        <v>1064000</v>
      </c>
      <c r="B68" s="35" t="s">
        <v>16</v>
      </c>
      <c r="C68" s="37">
        <f>データ!I64</f>
        <v>0</v>
      </c>
      <c r="D68" s="37">
        <f>データ!J64</f>
        <v>0</v>
      </c>
      <c r="E68" s="37">
        <f>データ!K64</f>
        <v>0</v>
      </c>
      <c r="F68" s="37">
        <f>データ!N64</f>
        <v>0</v>
      </c>
      <c r="G68" s="37">
        <f>データ!P64</f>
        <v>0</v>
      </c>
    </row>
    <row r="69" spans="1:7" x14ac:dyDescent="0.5">
      <c r="A69" s="42">
        <v>1065000</v>
      </c>
      <c r="B69" s="35" t="s">
        <v>18</v>
      </c>
      <c r="C69" s="37">
        <f>SUM(C70:C77)</f>
        <v>599707830</v>
      </c>
      <c r="D69" s="37">
        <f t="shared" ref="D69:G69" si="9">SUM(D70:D77)</f>
        <v>574029038</v>
      </c>
      <c r="E69" s="37">
        <f t="shared" si="9"/>
        <v>587395050</v>
      </c>
      <c r="F69" s="37">
        <f t="shared" si="9"/>
        <v>13366012</v>
      </c>
      <c r="G69" s="37">
        <f t="shared" si="9"/>
        <v>613073842</v>
      </c>
    </row>
    <row r="70" spans="1:7" x14ac:dyDescent="0.5">
      <c r="A70" s="42">
        <v>1066000</v>
      </c>
      <c r="B70" s="35" t="s">
        <v>20</v>
      </c>
      <c r="C70" s="37">
        <f>データ!I65</f>
        <v>526947694</v>
      </c>
      <c r="D70" s="37">
        <f>データ!J65</f>
        <v>517788834</v>
      </c>
      <c r="E70" s="37">
        <f>データ!K65</f>
        <v>526251830</v>
      </c>
      <c r="F70" s="37">
        <f>データ!N65</f>
        <v>8462996</v>
      </c>
      <c r="G70" s="37">
        <f>データ!P65</f>
        <v>535410690</v>
      </c>
    </row>
    <row r="71" spans="1:7" x14ac:dyDescent="0.5">
      <c r="A71" s="42">
        <v>1067000</v>
      </c>
      <c r="B71" s="35" t="s">
        <v>22</v>
      </c>
      <c r="C71" s="37">
        <f>データ!I66</f>
        <v>0</v>
      </c>
      <c r="D71" s="37">
        <f>データ!J66</f>
        <v>0</v>
      </c>
      <c r="E71" s="37">
        <f>データ!K66</f>
        <v>0</v>
      </c>
      <c r="F71" s="37">
        <f>データ!N66</f>
        <v>0</v>
      </c>
      <c r="G71" s="37">
        <f>データ!P66</f>
        <v>0</v>
      </c>
    </row>
    <row r="72" spans="1:7" x14ac:dyDescent="0.5">
      <c r="A72" s="42">
        <v>1068000</v>
      </c>
      <c r="B72" s="35" t="s">
        <v>24</v>
      </c>
      <c r="C72" s="37">
        <f>データ!I67</f>
        <v>0</v>
      </c>
      <c r="D72" s="37">
        <f>データ!J67</f>
        <v>0</v>
      </c>
      <c r="E72" s="37">
        <f>データ!K67</f>
        <v>0</v>
      </c>
      <c r="F72" s="37">
        <f>データ!N67</f>
        <v>0</v>
      </c>
      <c r="G72" s="37">
        <f>データ!P67</f>
        <v>0</v>
      </c>
    </row>
    <row r="73" spans="1:7" x14ac:dyDescent="0.5">
      <c r="A73" s="42">
        <v>1069000</v>
      </c>
      <c r="B73" s="35" t="s">
        <v>26</v>
      </c>
      <c r="C73" s="37">
        <f>データ!I68</f>
        <v>0</v>
      </c>
      <c r="D73" s="37">
        <f>データ!J68</f>
        <v>0</v>
      </c>
      <c r="E73" s="37">
        <f>データ!K68</f>
        <v>0</v>
      </c>
      <c r="F73" s="37">
        <f>データ!N68</f>
        <v>0</v>
      </c>
      <c r="G73" s="37">
        <f>データ!P68</f>
        <v>0</v>
      </c>
    </row>
    <row r="74" spans="1:7" x14ac:dyDescent="0.5">
      <c r="A74" s="42">
        <v>1070000</v>
      </c>
      <c r="B74" s="35" t="s">
        <v>28</v>
      </c>
      <c r="C74" s="37">
        <f>データ!I69</f>
        <v>0</v>
      </c>
      <c r="D74" s="37">
        <f>データ!J69</f>
        <v>0</v>
      </c>
      <c r="E74" s="37">
        <f>データ!K69</f>
        <v>0</v>
      </c>
      <c r="F74" s="37">
        <f>データ!N69</f>
        <v>0</v>
      </c>
      <c r="G74" s="37">
        <f>データ!P69</f>
        <v>0</v>
      </c>
    </row>
    <row r="75" spans="1:7" x14ac:dyDescent="0.5">
      <c r="A75" s="42">
        <v>1071000</v>
      </c>
      <c r="B75" s="35" t="s">
        <v>30</v>
      </c>
      <c r="C75" s="37">
        <f>データ!I70</f>
        <v>56180956</v>
      </c>
      <c r="D75" s="37">
        <f>データ!J70</f>
        <v>56180956</v>
      </c>
      <c r="E75" s="37">
        <f>データ!K70</f>
        <v>61143220</v>
      </c>
      <c r="F75" s="37">
        <f>データ!N70</f>
        <v>4962264</v>
      </c>
      <c r="G75" s="37">
        <f>データ!P70</f>
        <v>61143220</v>
      </c>
    </row>
    <row r="76" spans="1:7" x14ac:dyDescent="0.5">
      <c r="A76" s="42">
        <v>1072000</v>
      </c>
      <c r="B76" s="35" t="s">
        <v>32</v>
      </c>
      <c r="C76" s="37">
        <f>データ!I71</f>
        <v>16579180</v>
      </c>
      <c r="D76" s="37">
        <f>データ!J71</f>
        <v>59248</v>
      </c>
      <c r="E76" s="37">
        <f>データ!K71</f>
        <v>0</v>
      </c>
      <c r="F76" s="37">
        <f>データ!N71</f>
        <v>-59248</v>
      </c>
      <c r="G76" s="37">
        <f>データ!P71</f>
        <v>16519932</v>
      </c>
    </row>
    <row r="77" spans="1:7" x14ac:dyDescent="0.5">
      <c r="A77" s="42">
        <v>1073000</v>
      </c>
      <c r="B77" s="35" t="s">
        <v>210</v>
      </c>
      <c r="C77" s="37">
        <f>データ!I72</f>
        <v>0</v>
      </c>
      <c r="D77" s="37">
        <f>データ!J72</f>
        <v>0</v>
      </c>
      <c r="E77" s="37">
        <f>データ!K72</f>
        <v>0</v>
      </c>
      <c r="F77" s="37">
        <f>データ!N72</f>
        <v>0</v>
      </c>
      <c r="G77" s="37">
        <f>データ!P72</f>
        <v>0</v>
      </c>
    </row>
    <row r="78" spans="1:7" x14ac:dyDescent="0.5">
      <c r="A78" s="42">
        <v>1074000</v>
      </c>
      <c r="B78" s="35" t="s">
        <v>211</v>
      </c>
      <c r="C78" s="37">
        <f>SUM(C79:C81)</f>
        <v>8065721474</v>
      </c>
      <c r="D78" s="37">
        <f t="shared" ref="D78:F78" si="10">SUM(D79:D81)</f>
        <v>9157866303</v>
      </c>
      <c r="E78" s="37">
        <f t="shared" si="10"/>
        <v>9219392674</v>
      </c>
      <c r="F78" s="37">
        <f t="shared" si="10"/>
        <v>61526371</v>
      </c>
      <c r="G78" s="37">
        <f>SUM(G79:G81)</f>
        <v>8127247845</v>
      </c>
    </row>
    <row r="79" spans="1:7" x14ac:dyDescent="0.5">
      <c r="A79" s="42">
        <v>1075000</v>
      </c>
      <c r="B79" s="35" t="s">
        <v>40</v>
      </c>
      <c r="C79" s="37">
        <f>C167</f>
        <v>13467163441</v>
      </c>
      <c r="D79" s="37">
        <f>D167</f>
        <v>652206864</v>
      </c>
      <c r="E79" s="37">
        <f t="shared" ref="E79:F80" si="11">E167</f>
        <v>740118469</v>
      </c>
      <c r="F79" s="37">
        <f t="shared" si="11"/>
        <v>87911605</v>
      </c>
      <c r="G79" s="37">
        <f>G167</f>
        <v>13555075046</v>
      </c>
    </row>
    <row r="80" spans="1:7" x14ac:dyDescent="0.5">
      <c r="A80" s="42">
        <v>1076000</v>
      </c>
      <c r="B80" s="35" t="s">
        <v>42</v>
      </c>
      <c r="C80" s="37">
        <f>C168</f>
        <v>-5401441967</v>
      </c>
      <c r="D80" s="37">
        <f>D168</f>
        <v>8505659439</v>
      </c>
      <c r="E80" s="37">
        <f t="shared" si="11"/>
        <v>8479274205</v>
      </c>
      <c r="F80" s="37">
        <f t="shared" si="11"/>
        <v>-26385234</v>
      </c>
      <c r="G80" s="37">
        <f>G168</f>
        <v>-5427827201</v>
      </c>
    </row>
    <row r="81" spans="1:7" x14ac:dyDescent="0.5">
      <c r="A81" s="42">
        <v>1076500</v>
      </c>
      <c r="B81" s="35" t="s">
        <v>212</v>
      </c>
      <c r="C81" s="37">
        <f>C169</f>
        <v>0</v>
      </c>
      <c r="D81" s="37">
        <f t="shared" ref="D81:F81" si="12">D169</f>
        <v>0</v>
      </c>
      <c r="E81" s="37">
        <f t="shared" si="12"/>
        <v>0</v>
      </c>
      <c r="F81" s="37">
        <f t="shared" si="12"/>
        <v>0</v>
      </c>
      <c r="G81" s="37">
        <f>G169</f>
        <v>0</v>
      </c>
    </row>
    <row r="82" spans="1:7" x14ac:dyDescent="0.5">
      <c r="A82" s="42">
        <v>2001000</v>
      </c>
      <c r="B82" s="35" t="s">
        <v>98</v>
      </c>
      <c r="C82" s="37">
        <f>C83-C104</f>
        <v>-223191824</v>
      </c>
      <c r="D82" s="135">
        <f>D83+D104</f>
        <v>7156380150</v>
      </c>
      <c r="E82" s="135">
        <f>E83+E104</f>
        <v>1057930886</v>
      </c>
      <c r="F82" s="37">
        <f>F83-F104</f>
        <v>6098449264</v>
      </c>
      <c r="G82" s="37">
        <f>G83-G104</f>
        <v>5875257440</v>
      </c>
    </row>
    <row r="83" spans="1:7" x14ac:dyDescent="0.5">
      <c r="A83" s="42">
        <v>2002000</v>
      </c>
      <c r="B83" s="35" t="s">
        <v>75</v>
      </c>
      <c r="C83" s="37">
        <f>C84+C99</f>
        <v>-223191824</v>
      </c>
      <c r="D83" s="37">
        <f>D84+D99</f>
        <v>7150028185</v>
      </c>
      <c r="E83" s="37">
        <f>E84+E99</f>
        <v>681793314</v>
      </c>
      <c r="F83" s="37">
        <f>F84+F99</f>
        <v>6468234871</v>
      </c>
      <c r="G83" s="37">
        <f>G84+G99</f>
        <v>6245043047</v>
      </c>
    </row>
    <row r="84" spans="1:7" x14ac:dyDescent="0.5">
      <c r="A84" s="42">
        <v>2003000</v>
      </c>
      <c r="B84" s="35" t="s">
        <v>76</v>
      </c>
      <c r="C84" s="37">
        <f>C85+C90+C95</f>
        <v>0</v>
      </c>
      <c r="D84" s="37">
        <f t="shared" ref="D84:G84" si="13">D85+D90+D95</f>
        <v>4076895315</v>
      </c>
      <c r="E84" s="37">
        <f t="shared" si="13"/>
        <v>677817914</v>
      </c>
      <c r="F84" s="37">
        <f t="shared" si="13"/>
        <v>3399077401</v>
      </c>
      <c r="G84" s="37">
        <f t="shared" si="13"/>
        <v>3399077401</v>
      </c>
    </row>
    <row r="85" spans="1:7" x14ac:dyDescent="0.5">
      <c r="A85" s="42">
        <v>2004000</v>
      </c>
      <c r="B85" s="35" t="s">
        <v>77</v>
      </c>
      <c r="C85" s="37">
        <f>SUM(C86:C89)</f>
        <v>0</v>
      </c>
      <c r="D85" s="37">
        <f t="shared" ref="D85:G85" si="14">SUM(D86:D89)</f>
        <v>1022086287</v>
      </c>
      <c r="E85" s="37">
        <f t="shared" si="14"/>
        <v>56180956</v>
      </c>
      <c r="F85" s="37">
        <f t="shared" si="14"/>
        <v>965905331</v>
      </c>
      <c r="G85" s="37">
        <f t="shared" si="14"/>
        <v>965905331</v>
      </c>
    </row>
    <row r="86" spans="1:7" x14ac:dyDescent="0.5">
      <c r="A86" s="42">
        <v>2005000</v>
      </c>
      <c r="B86" s="35" t="s">
        <v>213</v>
      </c>
      <c r="C86" s="37">
        <f>データ!I78</f>
        <v>0</v>
      </c>
      <c r="D86" s="37">
        <f>データ!J78</f>
        <v>790417063</v>
      </c>
      <c r="E86" s="37">
        <f>データ!K78</f>
        <v>56180956</v>
      </c>
      <c r="F86" s="37">
        <f>データ!N78</f>
        <v>734236107</v>
      </c>
      <c r="G86" s="37">
        <f>データ!P78</f>
        <v>734236107</v>
      </c>
    </row>
    <row r="87" spans="1:7" x14ac:dyDescent="0.5">
      <c r="A87" s="42">
        <v>2006000</v>
      </c>
      <c r="B87" s="35" t="s">
        <v>78</v>
      </c>
      <c r="C87" s="37">
        <f>データ!I79</f>
        <v>0</v>
      </c>
      <c r="D87" s="37">
        <f>データ!J79</f>
        <v>61143220</v>
      </c>
      <c r="E87" s="37">
        <f>データ!K79</f>
        <v>0</v>
      </c>
      <c r="F87" s="37">
        <f>データ!N79</f>
        <v>61143220</v>
      </c>
      <c r="G87" s="37">
        <f>データ!P79</f>
        <v>61143220</v>
      </c>
    </row>
    <row r="88" spans="1:7" x14ac:dyDescent="0.5">
      <c r="A88" s="42">
        <v>2007000</v>
      </c>
      <c r="B88" s="35" t="s">
        <v>79</v>
      </c>
      <c r="C88" s="37">
        <f>データ!I80</f>
        <v>0</v>
      </c>
      <c r="D88" s="37">
        <f>データ!J80</f>
        <v>9004000</v>
      </c>
      <c r="E88" s="37">
        <f>データ!K80</f>
        <v>0</v>
      </c>
      <c r="F88" s="37">
        <f>データ!N80</f>
        <v>9004000</v>
      </c>
      <c r="G88" s="37">
        <f>データ!P80</f>
        <v>9004000</v>
      </c>
    </row>
    <row r="89" spans="1:7" x14ac:dyDescent="0.5">
      <c r="A89" s="42">
        <v>2008000</v>
      </c>
      <c r="B89" s="35" t="s">
        <v>80</v>
      </c>
      <c r="C89" s="37">
        <f>データ!I81</f>
        <v>0</v>
      </c>
      <c r="D89" s="37">
        <f>データ!J81</f>
        <v>161522004</v>
      </c>
      <c r="E89" s="37">
        <f>データ!K81</f>
        <v>0</v>
      </c>
      <c r="F89" s="37">
        <f>データ!N81</f>
        <v>161522004</v>
      </c>
      <c r="G89" s="37">
        <f>データ!P81</f>
        <v>161522004</v>
      </c>
    </row>
    <row r="90" spans="1:7" x14ac:dyDescent="0.5">
      <c r="A90" s="42">
        <v>2009000</v>
      </c>
      <c r="B90" s="35" t="s">
        <v>81</v>
      </c>
      <c r="C90" s="37">
        <f>SUM(C91:C94)</f>
        <v>0</v>
      </c>
      <c r="D90" s="37">
        <f t="shared" ref="D90:G90" si="15">SUM(D91:D94)</f>
        <v>2844293932</v>
      </c>
      <c r="E90" s="37">
        <f t="shared" si="15"/>
        <v>608305100</v>
      </c>
      <c r="F90" s="37">
        <f t="shared" si="15"/>
        <v>2235988832</v>
      </c>
      <c r="G90" s="37">
        <f t="shared" si="15"/>
        <v>2235988832</v>
      </c>
    </row>
    <row r="91" spans="1:7" x14ac:dyDescent="0.5">
      <c r="A91" s="42">
        <v>2010000</v>
      </c>
      <c r="B91" s="35" t="s">
        <v>82</v>
      </c>
      <c r="C91" s="37">
        <f>データ!I82</f>
        <v>0</v>
      </c>
      <c r="D91" s="37">
        <f>データ!J82</f>
        <v>1575234717</v>
      </c>
      <c r="E91" s="37">
        <f>データ!K82</f>
        <v>102515800</v>
      </c>
      <c r="F91" s="37">
        <f>データ!N82</f>
        <v>1472718917</v>
      </c>
      <c r="G91" s="37">
        <f>データ!P82</f>
        <v>1472718917</v>
      </c>
    </row>
    <row r="92" spans="1:7" x14ac:dyDescent="0.5">
      <c r="A92" s="42">
        <v>2011000</v>
      </c>
      <c r="B92" s="35" t="s">
        <v>83</v>
      </c>
      <c r="C92" s="37">
        <f>データ!I83</f>
        <v>0</v>
      </c>
      <c r="D92" s="37">
        <f>データ!J83</f>
        <v>686196946</v>
      </c>
      <c r="E92" s="37">
        <f>データ!K83</f>
        <v>505789300</v>
      </c>
      <c r="F92" s="37">
        <f>データ!N83</f>
        <v>180407646</v>
      </c>
      <c r="G92" s="37">
        <f>データ!P83</f>
        <v>180407646</v>
      </c>
    </row>
    <row r="93" spans="1:7" x14ac:dyDescent="0.5">
      <c r="A93" s="42">
        <v>2012000</v>
      </c>
      <c r="B93" s="35" t="s">
        <v>84</v>
      </c>
      <c r="C93" s="37">
        <f>データ!I84</f>
        <v>0</v>
      </c>
      <c r="D93" s="37">
        <f>データ!J84</f>
        <v>582862269</v>
      </c>
      <c r="E93" s="37">
        <f>データ!K84</f>
        <v>0</v>
      </c>
      <c r="F93" s="37">
        <f>データ!N84</f>
        <v>582862269</v>
      </c>
      <c r="G93" s="37">
        <f>データ!P84</f>
        <v>582862269</v>
      </c>
    </row>
    <row r="94" spans="1:7" x14ac:dyDescent="0.5">
      <c r="A94" s="42">
        <v>2013000</v>
      </c>
      <c r="B94" s="35" t="s">
        <v>85</v>
      </c>
      <c r="C94" s="37">
        <f>データ!I85</f>
        <v>0</v>
      </c>
      <c r="D94" s="37">
        <f>データ!J85</f>
        <v>0</v>
      </c>
      <c r="E94" s="37">
        <f>データ!K85</f>
        <v>0</v>
      </c>
      <c r="F94" s="37">
        <f>データ!N85</f>
        <v>0</v>
      </c>
      <c r="G94" s="37">
        <f>データ!P85</f>
        <v>0</v>
      </c>
    </row>
    <row r="95" spans="1:7" x14ac:dyDescent="0.5">
      <c r="A95" s="42">
        <v>2014000</v>
      </c>
      <c r="B95" s="35" t="s">
        <v>86</v>
      </c>
      <c r="C95" s="37">
        <f>SUM(C96:C98)</f>
        <v>0</v>
      </c>
      <c r="D95" s="37">
        <f>SUM(D96:D98)</f>
        <v>210515096</v>
      </c>
      <c r="E95" s="37">
        <f>SUM(E96:E98)</f>
        <v>13331858</v>
      </c>
      <c r="F95" s="37">
        <f>SUM(F96:F98)</f>
        <v>197183238</v>
      </c>
      <c r="G95" s="37">
        <f>SUM(G96:G98)</f>
        <v>197183238</v>
      </c>
    </row>
    <row r="96" spans="1:7" x14ac:dyDescent="0.5">
      <c r="A96" s="42">
        <v>2015000</v>
      </c>
      <c r="B96" s="35" t="s">
        <v>87</v>
      </c>
      <c r="C96" s="37">
        <f>データ!I86</f>
        <v>0</v>
      </c>
      <c r="D96" s="37">
        <f>データ!J86</f>
        <v>13594227</v>
      </c>
      <c r="E96" s="37">
        <f>データ!K86</f>
        <v>0</v>
      </c>
      <c r="F96" s="37">
        <f>データ!N86</f>
        <v>13594227</v>
      </c>
      <c r="G96" s="37">
        <f>データ!P86</f>
        <v>13594227</v>
      </c>
    </row>
    <row r="97" spans="1:7" x14ac:dyDescent="0.5">
      <c r="A97" s="42">
        <v>2016000</v>
      </c>
      <c r="B97" s="35" t="s">
        <v>88</v>
      </c>
      <c r="C97" s="37">
        <f>データ!I87</f>
        <v>0</v>
      </c>
      <c r="D97" s="37">
        <f>データ!J87</f>
        <v>898668</v>
      </c>
      <c r="E97" s="37">
        <f>データ!K87</f>
        <v>0</v>
      </c>
      <c r="F97" s="37">
        <f>データ!N87</f>
        <v>898668</v>
      </c>
      <c r="G97" s="37">
        <f>データ!P87</f>
        <v>898668</v>
      </c>
    </row>
    <row r="98" spans="1:7" x14ac:dyDescent="0.5">
      <c r="A98" s="42">
        <v>2017000</v>
      </c>
      <c r="B98" s="35" t="s">
        <v>89</v>
      </c>
      <c r="C98" s="37">
        <f>データ!I88</f>
        <v>0</v>
      </c>
      <c r="D98" s="37">
        <f>データ!J88</f>
        <v>196022201</v>
      </c>
      <c r="E98" s="37">
        <f>データ!K88</f>
        <v>13331858</v>
      </c>
      <c r="F98" s="37">
        <f>データ!N88</f>
        <v>182690343</v>
      </c>
      <c r="G98" s="37">
        <f>データ!P88</f>
        <v>182690343</v>
      </c>
    </row>
    <row r="99" spans="1:7" x14ac:dyDescent="0.5">
      <c r="A99" s="42">
        <v>2018000</v>
      </c>
      <c r="B99" s="35" t="s">
        <v>90</v>
      </c>
      <c r="C99" s="37">
        <f>SUM(C100:C103)</f>
        <v>-223191824</v>
      </c>
      <c r="D99" s="37">
        <f>SUM(D100:D103)</f>
        <v>3073132870</v>
      </c>
      <c r="E99" s="37">
        <f>SUM(E100:E103)</f>
        <v>3975400</v>
      </c>
      <c r="F99" s="37">
        <f>SUM(F100:F103)</f>
        <v>3069157470</v>
      </c>
      <c r="G99" s="37">
        <f>SUM(G100:G103)</f>
        <v>2845965646</v>
      </c>
    </row>
    <row r="100" spans="1:7" x14ac:dyDescent="0.5">
      <c r="A100" s="42">
        <v>2019000</v>
      </c>
      <c r="B100" s="35" t="s">
        <v>91</v>
      </c>
      <c r="C100" s="37">
        <f>データ!I89</f>
        <v>0</v>
      </c>
      <c r="D100" s="37">
        <f>データ!J89</f>
        <v>2573209272</v>
      </c>
      <c r="E100" s="37">
        <f>データ!K89</f>
        <v>3975400</v>
      </c>
      <c r="F100" s="37">
        <f>データ!N89</f>
        <v>2569233872</v>
      </c>
      <c r="G100" s="37">
        <f>データ!P89</f>
        <v>2569233872</v>
      </c>
    </row>
    <row r="101" spans="1:7" x14ac:dyDescent="0.5">
      <c r="A101" s="42">
        <v>2020000</v>
      </c>
      <c r="B101" s="35" t="s">
        <v>92</v>
      </c>
      <c r="C101" s="37">
        <f>データ!I90</f>
        <v>0</v>
      </c>
      <c r="D101" s="37">
        <f>データ!J90</f>
        <v>275764223</v>
      </c>
      <c r="E101" s="37">
        <f>データ!K90</f>
        <v>0</v>
      </c>
      <c r="F101" s="37">
        <f>データ!N90</f>
        <v>275764223</v>
      </c>
      <c r="G101" s="37">
        <f>データ!P90</f>
        <v>275764223</v>
      </c>
    </row>
    <row r="102" spans="1:7" x14ac:dyDescent="0.5">
      <c r="A102" s="42">
        <v>2021000</v>
      </c>
      <c r="B102" s="35" t="s">
        <v>93</v>
      </c>
      <c r="C102" s="37">
        <f>データ!I91</f>
        <v>-223191824</v>
      </c>
      <c r="D102" s="37">
        <f>データ!J91</f>
        <v>223191824</v>
      </c>
      <c r="E102" s="37">
        <f>データ!K91</f>
        <v>0</v>
      </c>
      <c r="F102" s="37">
        <f>データ!N91</f>
        <v>223191824</v>
      </c>
      <c r="G102" s="37">
        <f>データ!P91</f>
        <v>0</v>
      </c>
    </row>
    <row r="103" spans="1:7" x14ac:dyDescent="0.5">
      <c r="A103" s="42">
        <v>2022000</v>
      </c>
      <c r="B103" s="35" t="s">
        <v>94</v>
      </c>
      <c r="C103" s="37">
        <f>データ!I92</f>
        <v>0</v>
      </c>
      <c r="D103" s="37">
        <f>データ!J92</f>
        <v>967551</v>
      </c>
      <c r="E103" s="37">
        <f>データ!K92</f>
        <v>0</v>
      </c>
      <c r="F103" s="37">
        <f>データ!N92</f>
        <v>967551</v>
      </c>
      <c r="G103" s="37">
        <f>データ!P92</f>
        <v>967551</v>
      </c>
    </row>
    <row r="104" spans="1:7" x14ac:dyDescent="0.5">
      <c r="A104" s="42">
        <v>2023000</v>
      </c>
      <c r="B104" s="35" t="s">
        <v>95</v>
      </c>
      <c r="C104" s="37">
        <f>SUM(C105:C106)</f>
        <v>0</v>
      </c>
      <c r="D104" s="37">
        <f t="shared" ref="D104:G104" si="16">SUM(D105:D106)</f>
        <v>6351965</v>
      </c>
      <c r="E104" s="37">
        <f t="shared" si="16"/>
        <v>376137572</v>
      </c>
      <c r="F104" s="37">
        <f t="shared" si="16"/>
        <v>369785607</v>
      </c>
      <c r="G104" s="37">
        <f t="shared" si="16"/>
        <v>369785607</v>
      </c>
    </row>
    <row r="105" spans="1:7" x14ac:dyDescent="0.5">
      <c r="A105" s="42">
        <v>2024000</v>
      </c>
      <c r="B105" s="35" t="s">
        <v>96</v>
      </c>
      <c r="C105" s="37">
        <f>データ!I93</f>
        <v>0</v>
      </c>
      <c r="D105" s="37">
        <f>データ!J93</f>
        <v>52200</v>
      </c>
      <c r="E105" s="37">
        <f>データ!K93</f>
        <v>100133022</v>
      </c>
      <c r="F105" s="37">
        <f>データ!N93</f>
        <v>100080822</v>
      </c>
      <c r="G105" s="37">
        <f>データ!P93</f>
        <v>100080822</v>
      </c>
    </row>
    <row r="106" spans="1:7" x14ac:dyDescent="0.5">
      <c r="A106" s="42">
        <v>2025000</v>
      </c>
      <c r="B106" s="35" t="s">
        <v>97</v>
      </c>
      <c r="C106" s="37">
        <f>データ!I94</f>
        <v>0</v>
      </c>
      <c r="D106" s="37">
        <f>データ!J94</f>
        <v>6299765</v>
      </c>
      <c r="E106" s="37">
        <f>データ!K94</f>
        <v>276004550</v>
      </c>
      <c r="F106" s="37">
        <f>データ!N94</f>
        <v>269704785</v>
      </c>
      <c r="G106" s="37">
        <f>データ!P94</f>
        <v>269704785</v>
      </c>
    </row>
    <row r="107" spans="1:7" x14ac:dyDescent="0.5">
      <c r="A107" s="42">
        <v>2026000</v>
      </c>
      <c r="B107" s="35" t="s">
        <v>108</v>
      </c>
      <c r="C107" s="37">
        <f>C108-C114+C82</f>
        <v>-223191824</v>
      </c>
      <c r="D107" s="135">
        <f>D108+D114+D82</f>
        <v>7766736250</v>
      </c>
      <c r="E107" s="135">
        <f>E108+E114+E82</f>
        <v>1060265885</v>
      </c>
      <c r="F107" s="37">
        <f>F108-F114+F82</f>
        <v>6706470365</v>
      </c>
      <c r="G107" s="37">
        <f>G108-G114+G82</f>
        <v>6483278541</v>
      </c>
    </row>
    <row r="108" spans="1:7" x14ac:dyDescent="0.5">
      <c r="A108" s="42">
        <v>2027000</v>
      </c>
      <c r="B108" s="35" t="s">
        <v>99</v>
      </c>
      <c r="C108" s="37">
        <f>SUM(C109:C113)</f>
        <v>0</v>
      </c>
      <c r="D108" s="37">
        <f>SUM(D109:D113)</f>
        <v>610356100</v>
      </c>
      <c r="E108" s="37">
        <f>SUM(E109:E113)</f>
        <v>2334999</v>
      </c>
      <c r="F108" s="37">
        <f>SUM(F109:F113)</f>
        <v>608021101</v>
      </c>
      <c r="G108" s="37">
        <f>SUM(G109:G113)</f>
        <v>608021101</v>
      </c>
    </row>
    <row r="109" spans="1:7" x14ac:dyDescent="0.5">
      <c r="A109" s="42">
        <v>2028000</v>
      </c>
      <c r="B109" s="35" t="s">
        <v>100</v>
      </c>
      <c r="C109" s="37">
        <f>データ!I95</f>
        <v>0</v>
      </c>
      <c r="D109" s="37">
        <f>データ!J95</f>
        <v>608305100</v>
      </c>
      <c r="E109" s="37">
        <f>データ!K95</f>
        <v>284000</v>
      </c>
      <c r="F109" s="37">
        <f>データ!N95</f>
        <v>608021100</v>
      </c>
      <c r="G109" s="37">
        <f>データ!P95</f>
        <v>608021100</v>
      </c>
    </row>
    <row r="110" spans="1:7" x14ac:dyDescent="0.5">
      <c r="A110" s="42">
        <v>2029000</v>
      </c>
      <c r="B110" s="35" t="s">
        <v>101</v>
      </c>
      <c r="C110" s="37">
        <f>データ!I96</f>
        <v>0</v>
      </c>
      <c r="D110" s="37">
        <f>データ!J96</f>
        <v>2051000</v>
      </c>
      <c r="E110" s="37">
        <f>データ!K96</f>
        <v>2050999</v>
      </c>
      <c r="F110" s="37">
        <f>データ!N96</f>
        <v>1</v>
      </c>
      <c r="G110" s="37">
        <f>データ!P96</f>
        <v>1</v>
      </c>
    </row>
    <row r="111" spans="1:7" x14ac:dyDescent="0.5">
      <c r="A111" s="42">
        <v>2030000</v>
      </c>
      <c r="B111" s="35" t="s">
        <v>102</v>
      </c>
      <c r="C111" s="37">
        <f>データ!I97</f>
        <v>0</v>
      </c>
      <c r="D111" s="37">
        <f>データ!J97</f>
        <v>0</v>
      </c>
      <c r="E111" s="37">
        <f>データ!K97</f>
        <v>0</v>
      </c>
      <c r="F111" s="37">
        <f>データ!N97</f>
        <v>0</v>
      </c>
      <c r="G111" s="37">
        <f>データ!P97</f>
        <v>0</v>
      </c>
    </row>
    <row r="112" spans="1:7" x14ac:dyDescent="0.5">
      <c r="A112" s="42">
        <v>2031000</v>
      </c>
      <c r="B112" s="35" t="s">
        <v>103</v>
      </c>
      <c r="C112" s="37">
        <f>データ!I98</f>
        <v>0</v>
      </c>
      <c r="D112" s="37">
        <f>データ!J98</f>
        <v>0</v>
      </c>
      <c r="E112" s="37">
        <f>データ!K98</f>
        <v>0</v>
      </c>
      <c r="F112" s="37">
        <f>データ!N98</f>
        <v>0</v>
      </c>
      <c r="G112" s="37">
        <f>データ!P98</f>
        <v>0</v>
      </c>
    </row>
    <row r="113" spans="1:7" x14ac:dyDescent="0.5">
      <c r="A113" s="42">
        <v>2032000</v>
      </c>
      <c r="B113" s="35" t="s">
        <v>104</v>
      </c>
      <c r="C113" s="37">
        <f>データ!I99</f>
        <v>0</v>
      </c>
      <c r="D113" s="37">
        <f>データ!J99</f>
        <v>0</v>
      </c>
      <c r="E113" s="37">
        <f>データ!K99</f>
        <v>0</v>
      </c>
      <c r="F113" s="37">
        <f>データ!N99</f>
        <v>0</v>
      </c>
      <c r="G113" s="37">
        <f>データ!P99</f>
        <v>0</v>
      </c>
    </row>
    <row r="114" spans="1:7" x14ac:dyDescent="0.5">
      <c r="A114" s="42">
        <v>2033000</v>
      </c>
      <c r="B114" s="35" t="s">
        <v>105</v>
      </c>
      <c r="C114" s="37">
        <f>SUM(C115:C116)</f>
        <v>0</v>
      </c>
      <c r="D114" s="37">
        <f t="shared" ref="D114:G114" si="17">SUM(D115:D116)</f>
        <v>0</v>
      </c>
      <c r="E114" s="37">
        <f t="shared" si="17"/>
        <v>0</v>
      </c>
      <c r="F114" s="37">
        <f t="shared" si="17"/>
        <v>0</v>
      </c>
      <c r="G114" s="37">
        <f t="shared" si="17"/>
        <v>0</v>
      </c>
    </row>
    <row r="115" spans="1:7" x14ac:dyDescent="0.5">
      <c r="A115" s="42">
        <v>2034000</v>
      </c>
      <c r="B115" s="35" t="s">
        <v>106</v>
      </c>
      <c r="C115" s="37">
        <f>データ!I100</f>
        <v>0</v>
      </c>
      <c r="D115" s="37">
        <f>データ!J100</f>
        <v>0</v>
      </c>
      <c r="E115" s="37">
        <f>データ!K100</f>
        <v>0</v>
      </c>
      <c r="F115" s="37">
        <f>データ!N100</f>
        <v>0</v>
      </c>
      <c r="G115" s="37">
        <f>データ!P100</f>
        <v>0</v>
      </c>
    </row>
    <row r="116" spans="1:7" x14ac:dyDescent="0.5">
      <c r="A116" s="42">
        <v>2035000</v>
      </c>
      <c r="B116" s="35" t="s">
        <v>107</v>
      </c>
      <c r="C116" s="37">
        <f>データ!I101</f>
        <v>0</v>
      </c>
      <c r="D116" s="37">
        <f>データ!J101</f>
        <v>0</v>
      </c>
      <c r="E116" s="37">
        <f>データ!K101</f>
        <v>0</v>
      </c>
      <c r="F116" s="37">
        <f>データ!N101</f>
        <v>0</v>
      </c>
      <c r="G116" s="37">
        <f>データ!P101</f>
        <v>0</v>
      </c>
    </row>
    <row r="117" spans="1:7" x14ac:dyDescent="0.5">
      <c r="A117" s="42">
        <v>3001000</v>
      </c>
      <c r="B117" s="35" t="s">
        <v>113</v>
      </c>
      <c r="C117" s="37">
        <f>SUM(C118:C120)</f>
        <v>8065721474</v>
      </c>
      <c r="D117" s="37">
        <f t="shared" ref="D117:G117" si="18">SUM(D118:D120)</f>
        <v>0</v>
      </c>
      <c r="E117" s="37">
        <f t="shared" si="18"/>
        <v>0</v>
      </c>
      <c r="F117" s="37">
        <f t="shared" si="18"/>
        <v>0</v>
      </c>
      <c r="G117" s="37">
        <f t="shared" si="18"/>
        <v>8065721474</v>
      </c>
    </row>
    <row r="118" spans="1:7" x14ac:dyDescent="0.5">
      <c r="A118" s="42">
        <v>3001100</v>
      </c>
      <c r="B118" s="35" t="s">
        <v>214</v>
      </c>
      <c r="C118" s="37">
        <f>データ!I102</f>
        <v>13467163441</v>
      </c>
      <c r="D118" s="37">
        <f>データ!J102</f>
        <v>0</v>
      </c>
      <c r="E118" s="37">
        <f>データ!K102</f>
        <v>0</v>
      </c>
      <c r="F118" s="37">
        <f>データ!N102</f>
        <v>0</v>
      </c>
      <c r="G118" s="37">
        <f>データ!P102</f>
        <v>13467163441</v>
      </c>
    </row>
    <row r="119" spans="1:7" x14ac:dyDescent="0.5">
      <c r="A119" s="42">
        <v>3001200</v>
      </c>
      <c r="B119" s="35" t="s">
        <v>215</v>
      </c>
      <c r="C119" s="37">
        <f>データ!I103</f>
        <v>-5401441967</v>
      </c>
      <c r="D119" s="37">
        <f>データ!J103</f>
        <v>0</v>
      </c>
      <c r="E119" s="37">
        <f>データ!K103</f>
        <v>0</v>
      </c>
      <c r="F119" s="37">
        <f>データ!N103</f>
        <v>0</v>
      </c>
      <c r="G119" s="37">
        <f>データ!P103</f>
        <v>-5401441967</v>
      </c>
    </row>
    <row r="120" spans="1:7" x14ac:dyDescent="0.5">
      <c r="A120" s="42">
        <v>3001300</v>
      </c>
      <c r="B120" s="35" t="s">
        <v>216</v>
      </c>
      <c r="C120" s="37">
        <f>データ!I104</f>
        <v>0</v>
      </c>
      <c r="D120" s="37">
        <f>データ!J104</f>
        <v>0</v>
      </c>
      <c r="E120" s="37">
        <f>データ!K104</f>
        <v>0</v>
      </c>
      <c r="F120" s="37">
        <f>データ!N104</f>
        <v>0</v>
      </c>
      <c r="G120" s="37">
        <f>データ!P104</f>
        <v>0</v>
      </c>
    </row>
    <row r="121" spans="1:7" x14ac:dyDescent="0.5">
      <c r="A121" s="42">
        <v>3002000</v>
      </c>
      <c r="B121" s="35" t="s">
        <v>114</v>
      </c>
      <c r="C121" s="37">
        <f>C122+C123</f>
        <v>223191824</v>
      </c>
      <c r="D121" s="135">
        <f>D122-D123</f>
        <v>-7766736250</v>
      </c>
      <c r="E121" s="135">
        <f>E122-E123</f>
        <v>-1060265885</v>
      </c>
      <c r="F121" s="37">
        <f t="shared" ref="F121:G121" si="19">F122+F123</f>
        <v>-6706470365</v>
      </c>
      <c r="G121" s="37">
        <f t="shared" si="19"/>
        <v>-6483278541</v>
      </c>
    </row>
    <row r="122" spans="1:7" x14ac:dyDescent="0.5">
      <c r="A122" s="42">
        <v>3002200</v>
      </c>
      <c r="B122" s="35" t="s">
        <v>217</v>
      </c>
      <c r="C122" s="37">
        <f>C107*-1</f>
        <v>223191824</v>
      </c>
      <c r="D122" s="37">
        <f>D107*-1</f>
        <v>-7766736250</v>
      </c>
      <c r="E122" s="37">
        <f>E107*-1</f>
        <v>-1060265885</v>
      </c>
      <c r="F122" s="37">
        <f>F107*-1</f>
        <v>-6706470365</v>
      </c>
      <c r="G122" s="37">
        <f>G107*-1</f>
        <v>-6483278541</v>
      </c>
    </row>
    <row r="123" spans="1:7" x14ac:dyDescent="0.5">
      <c r="A123" s="42">
        <v>3002300</v>
      </c>
      <c r="B123" s="35" t="s">
        <v>218</v>
      </c>
      <c r="C123" s="37">
        <f>データ!I106</f>
        <v>0</v>
      </c>
      <c r="D123" s="37">
        <f>データ!J106</f>
        <v>0</v>
      </c>
      <c r="E123" s="37">
        <f>データ!K106</f>
        <v>0</v>
      </c>
      <c r="F123" s="37">
        <f>データ!N106</f>
        <v>0</v>
      </c>
      <c r="G123" s="37">
        <f>データ!P106</f>
        <v>0</v>
      </c>
    </row>
    <row r="124" spans="1:7" x14ac:dyDescent="0.5">
      <c r="A124" s="42">
        <v>3003000</v>
      </c>
      <c r="B124" s="35" t="s">
        <v>115</v>
      </c>
      <c r="C124" s="37">
        <f>C125+C126</f>
        <v>-223191824</v>
      </c>
      <c r="D124" s="37">
        <f t="shared" ref="D124:G124" si="20">D125+D126</f>
        <v>4601198</v>
      </c>
      <c r="E124" s="37">
        <f t="shared" si="20"/>
        <v>6766801456</v>
      </c>
      <c r="F124" s="37">
        <f t="shared" si="20"/>
        <v>6762200258</v>
      </c>
      <c r="G124" s="37">
        <f t="shared" si="20"/>
        <v>6539008434</v>
      </c>
    </row>
    <row r="125" spans="1:7" x14ac:dyDescent="0.5">
      <c r="A125" s="42">
        <v>3003200</v>
      </c>
      <c r="B125" s="35" t="s">
        <v>219</v>
      </c>
      <c r="C125" s="37">
        <f>C128+C131</f>
        <v>-223191824</v>
      </c>
      <c r="D125" s="37">
        <f t="shared" ref="D125:G126" si="21">D128+D131</f>
        <v>4601198</v>
      </c>
      <c r="E125" s="37">
        <f t="shared" si="21"/>
        <v>6766801456</v>
      </c>
      <c r="F125" s="37">
        <f t="shared" si="21"/>
        <v>6762200258</v>
      </c>
      <c r="G125" s="37">
        <f t="shared" si="21"/>
        <v>6539008434</v>
      </c>
    </row>
    <row r="126" spans="1:7" x14ac:dyDescent="0.5">
      <c r="A126" s="42">
        <v>3003300</v>
      </c>
      <c r="B126" s="35" t="s">
        <v>220</v>
      </c>
      <c r="C126" s="37">
        <f>C129+C132</f>
        <v>0</v>
      </c>
      <c r="D126" s="37">
        <f t="shared" si="21"/>
        <v>0</v>
      </c>
      <c r="E126" s="37">
        <f t="shared" si="21"/>
        <v>0</v>
      </c>
      <c r="F126" s="37">
        <f t="shared" si="21"/>
        <v>0</v>
      </c>
      <c r="G126" s="37">
        <f t="shared" si="21"/>
        <v>0</v>
      </c>
    </row>
    <row r="127" spans="1:7" x14ac:dyDescent="0.5">
      <c r="A127" s="42">
        <v>3004000</v>
      </c>
      <c r="B127" s="35" t="s">
        <v>116</v>
      </c>
      <c r="C127" s="37">
        <f>SUM(C128:C129)</f>
        <v>-223191824</v>
      </c>
      <c r="D127" s="37">
        <f t="shared" ref="D127:G127" si="22">SUM(D128:D129)</f>
        <v>4601198</v>
      </c>
      <c r="E127" s="37">
        <f t="shared" si="22"/>
        <v>4519868543</v>
      </c>
      <c r="F127" s="37">
        <f t="shared" si="22"/>
        <v>4515267345</v>
      </c>
      <c r="G127" s="37">
        <f t="shared" si="22"/>
        <v>4292075521</v>
      </c>
    </row>
    <row r="128" spans="1:7" x14ac:dyDescent="0.5">
      <c r="A128" s="42">
        <v>3004200</v>
      </c>
      <c r="B128" s="35" t="s">
        <v>221</v>
      </c>
      <c r="C128" s="37">
        <f>データ!I109</f>
        <v>-223191824</v>
      </c>
      <c r="D128" s="37">
        <f>データ!J109</f>
        <v>4601198</v>
      </c>
      <c r="E128" s="37">
        <f>データ!K109</f>
        <v>4519868543</v>
      </c>
      <c r="F128" s="37">
        <f>データ!N109</f>
        <v>4515267345</v>
      </c>
      <c r="G128" s="37">
        <f>データ!P109</f>
        <v>4292075521</v>
      </c>
    </row>
    <row r="129" spans="1:7" x14ac:dyDescent="0.5">
      <c r="A129" s="42">
        <v>3004300</v>
      </c>
      <c r="B129" s="35" t="s">
        <v>222</v>
      </c>
      <c r="C129" s="37">
        <f>データ!I110</f>
        <v>0</v>
      </c>
      <c r="D129" s="37">
        <f>データ!J110</f>
        <v>0</v>
      </c>
      <c r="E129" s="37">
        <f>データ!K110</f>
        <v>0</v>
      </c>
      <c r="F129" s="37">
        <f>データ!N110</f>
        <v>0</v>
      </c>
      <c r="G129" s="37">
        <f>データ!P110</f>
        <v>0</v>
      </c>
    </row>
    <row r="130" spans="1:7" x14ac:dyDescent="0.5">
      <c r="A130" s="42">
        <v>3005000</v>
      </c>
      <c r="B130" s="35" t="s">
        <v>117</v>
      </c>
      <c r="C130" s="37">
        <f>SUM(C131:C132)</f>
        <v>0</v>
      </c>
      <c r="D130" s="37">
        <f t="shared" ref="D130:G130" si="23">SUM(D131:D132)</f>
        <v>0</v>
      </c>
      <c r="E130" s="37">
        <f t="shared" si="23"/>
        <v>2246932913</v>
      </c>
      <c r="F130" s="37">
        <f t="shared" si="23"/>
        <v>2246932913</v>
      </c>
      <c r="G130" s="37">
        <f t="shared" si="23"/>
        <v>2246932913</v>
      </c>
    </row>
    <row r="131" spans="1:7" x14ac:dyDescent="0.5">
      <c r="A131" s="42">
        <v>3005200</v>
      </c>
      <c r="B131" s="35" t="s">
        <v>223</v>
      </c>
      <c r="C131" s="37">
        <f>データ!I111</f>
        <v>0</v>
      </c>
      <c r="D131" s="37">
        <f>データ!J111</f>
        <v>0</v>
      </c>
      <c r="E131" s="37">
        <f>データ!K111</f>
        <v>2246932913</v>
      </c>
      <c r="F131" s="37">
        <f>データ!N111</f>
        <v>2246932913</v>
      </c>
      <c r="G131" s="37">
        <f>データ!P111</f>
        <v>2246932913</v>
      </c>
    </row>
    <row r="132" spans="1:7" x14ac:dyDescent="0.5">
      <c r="A132" s="42">
        <v>3005300</v>
      </c>
      <c r="B132" s="35" t="s">
        <v>224</v>
      </c>
      <c r="C132" s="37">
        <f>データ!I112</f>
        <v>0</v>
      </c>
      <c r="D132" s="37">
        <f>データ!J112</f>
        <v>0</v>
      </c>
      <c r="E132" s="37">
        <f>データ!K112</f>
        <v>0</v>
      </c>
      <c r="F132" s="37">
        <f>データ!N112</f>
        <v>0</v>
      </c>
      <c r="G132" s="37">
        <f>データ!P112</f>
        <v>0</v>
      </c>
    </row>
    <row r="133" spans="1:7" x14ac:dyDescent="0.5">
      <c r="A133" s="42">
        <v>3006000</v>
      </c>
      <c r="B133" s="35" t="s">
        <v>225</v>
      </c>
      <c r="C133" s="37">
        <f>C134+C135</f>
        <v>0</v>
      </c>
      <c r="D133" s="135">
        <f>D121-D124</f>
        <v>-7771337448</v>
      </c>
      <c r="E133" s="135">
        <f>E121-E124</f>
        <v>-7827067341</v>
      </c>
      <c r="F133" s="37">
        <f t="shared" ref="E133:F135" si="24">F121+F124</f>
        <v>55729893</v>
      </c>
      <c r="G133" s="37">
        <f>G121+G124</f>
        <v>55729893</v>
      </c>
    </row>
    <row r="134" spans="1:7" x14ac:dyDescent="0.5">
      <c r="A134" s="42">
        <v>3006200</v>
      </c>
      <c r="B134" s="35" t="s">
        <v>226</v>
      </c>
      <c r="C134" s="37">
        <f>C122+C125</f>
        <v>0</v>
      </c>
      <c r="D134" s="135">
        <f>-D122+D125</f>
        <v>7771337448</v>
      </c>
      <c r="E134" s="135">
        <f>-E122+E125</f>
        <v>7827067341</v>
      </c>
      <c r="F134" s="37">
        <f t="shared" si="24"/>
        <v>55729893</v>
      </c>
      <c r="G134" s="37">
        <f>G122+G125</f>
        <v>55729893</v>
      </c>
    </row>
    <row r="135" spans="1:7" x14ac:dyDescent="0.5">
      <c r="A135" s="42">
        <v>3006300</v>
      </c>
      <c r="B135" s="35" t="s">
        <v>227</v>
      </c>
      <c r="C135" s="37">
        <f>C123+C126</f>
        <v>0</v>
      </c>
      <c r="D135" s="37">
        <f>D123+D126</f>
        <v>0</v>
      </c>
      <c r="E135" s="37">
        <f t="shared" si="24"/>
        <v>0</v>
      </c>
      <c r="F135" s="37">
        <f t="shared" si="24"/>
        <v>0</v>
      </c>
      <c r="G135" s="37">
        <f>G123+G126</f>
        <v>0</v>
      </c>
    </row>
    <row r="136" spans="1:7" x14ac:dyDescent="0.5">
      <c r="A136" s="42">
        <v>3007000</v>
      </c>
      <c r="B136" s="35" t="s">
        <v>118</v>
      </c>
      <c r="C136" s="37">
        <f>C137+C138</f>
        <v>0</v>
      </c>
      <c r="D136" s="37">
        <f t="shared" ref="D136:G136" si="25">D137+D138</f>
        <v>1384593557</v>
      </c>
      <c r="E136" s="37">
        <f t="shared" si="25"/>
        <v>1384593557</v>
      </c>
      <c r="F136" s="37">
        <f t="shared" si="25"/>
        <v>0</v>
      </c>
      <c r="G136" s="37">
        <f t="shared" si="25"/>
        <v>0</v>
      </c>
    </row>
    <row r="137" spans="1:7" x14ac:dyDescent="0.5">
      <c r="A137" s="42">
        <v>3007100</v>
      </c>
      <c r="B137" s="35" t="s">
        <v>228</v>
      </c>
      <c r="C137" s="37">
        <f>C140+C143+C146+C149</f>
        <v>0</v>
      </c>
      <c r="D137" s="37">
        <f t="shared" ref="D137:G138" si="26">D140+D143+D146+D149</f>
        <v>652206864</v>
      </c>
      <c r="E137" s="37">
        <f t="shared" si="26"/>
        <v>732386693</v>
      </c>
      <c r="F137" s="37">
        <f t="shared" si="26"/>
        <v>80179829</v>
      </c>
      <c r="G137" s="37">
        <f>G140+G143+G146+G149</f>
        <v>80179829</v>
      </c>
    </row>
    <row r="138" spans="1:7" x14ac:dyDescent="0.5">
      <c r="A138" s="42">
        <v>3007200</v>
      </c>
      <c r="B138" s="35" t="s">
        <v>229</v>
      </c>
      <c r="C138" s="37">
        <f>C141+C144+C147+C150</f>
        <v>0</v>
      </c>
      <c r="D138" s="37">
        <f t="shared" si="26"/>
        <v>732386693</v>
      </c>
      <c r="E138" s="37">
        <f t="shared" si="26"/>
        <v>652206864</v>
      </c>
      <c r="F138" s="37">
        <f t="shared" si="26"/>
        <v>-80179829</v>
      </c>
      <c r="G138" s="37">
        <f t="shared" si="26"/>
        <v>-80179829</v>
      </c>
    </row>
    <row r="139" spans="1:7" x14ac:dyDescent="0.5">
      <c r="A139" s="42">
        <v>3008000</v>
      </c>
      <c r="B139" s="35" t="s">
        <v>119</v>
      </c>
      <c r="C139" s="37">
        <f>SUM(C140:C141)</f>
        <v>0</v>
      </c>
      <c r="D139" s="37">
        <f t="shared" ref="D139:G139" si="27">SUM(D140:D141)</f>
        <v>463054430</v>
      </c>
      <c r="E139" s="37">
        <f t="shared" si="27"/>
        <v>463054430</v>
      </c>
      <c r="F139" s="37">
        <f t="shared" si="27"/>
        <v>0</v>
      </c>
      <c r="G139" s="37">
        <f t="shared" si="27"/>
        <v>0</v>
      </c>
    </row>
    <row r="140" spans="1:7" x14ac:dyDescent="0.5">
      <c r="A140" s="42">
        <v>3008100</v>
      </c>
      <c r="B140" s="35" t="s">
        <v>230</v>
      </c>
      <c r="C140" s="37">
        <f>データ!I117</f>
        <v>0</v>
      </c>
      <c r="D140" s="37">
        <f>データ!J117</f>
        <v>0</v>
      </c>
      <c r="E140" s="37">
        <f>データ!K117</f>
        <v>463054430</v>
      </c>
      <c r="F140" s="37">
        <f>データ!N117</f>
        <v>463054430</v>
      </c>
      <c r="G140" s="37">
        <f>データ!P117</f>
        <v>463054430</v>
      </c>
    </row>
    <row r="141" spans="1:7" x14ac:dyDescent="0.5">
      <c r="A141" s="42">
        <v>3008200</v>
      </c>
      <c r="B141" s="35" t="s">
        <v>231</v>
      </c>
      <c r="C141" s="37">
        <f>データ!I118</f>
        <v>0</v>
      </c>
      <c r="D141" s="37">
        <f>データ!J118</f>
        <v>463054430</v>
      </c>
      <c r="E141" s="37">
        <f>データ!K118</f>
        <v>0</v>
      </c>
      <c r="F141" s="37">
        <f>データ!N118</f>
        <v>-463054430</v>
      </c>
      <c r="G141" s="37">
        <f>データ!P118</f>
        <v>-463054430</v>
      </c>
    </row>
    <row r="142" spans="1:7" x14ac:dyDescent="0.5">
      <c r="A142" s="42">
        <v>3009000</v>
      </c>
      <c r="B142" s="35" t="s">
        <v>120</v>
      </c>
      <c r="C142" s="37">
        <f>SUM(C143:C144)</f>
        <v>0</v>
      </c>
      <c r="D142" s="37">
        <f t="shared" ref="D142:G142" si="28">SUM(D143:D144)</f>
        <v>582862270</v>
      </c>
      <c r="E142" s="37">
        <f t="shared" si="28"/>
        <v>582862270</v>
      </c>
      <c r="F142" s="37">
        <f t="shared" si="28"/>
        <v>0</v>
      </c>
      <c r="G142" s="37">
        <f t="shared" si="28"/>
        <v>0</v>
      </c>
    </row>
    <row r="143" spans="1:7" x14ac:dyDescent="0.5">
      <c r="A143" s="42">
        <v>3009100</v>
      </c>
      <c r="B143" s="35" t="s">
        <v>232</v>
      </c>
      <c r="C143" s="37">
        <f>データ!I119</f>
        <v>0</v>
      </c>
      <c r="D143" s="37">
        <f>データ!J119</f>
        <v>582862270</v>
      </c>
      <c r="E143" s="37">
        <f>データ!K119</f>
        <v>0</v>
      </c>
      <c r="F143" s="37">
        <f>データ!N119</f>
        <v>-582862270</v>
      </c>
      <c r="G143" s="37">
        <f>データ!P119</f>
        <v>-582862270</v>
      </c>
    </row>
    <row r="144" spans="1:7" x14ac:dyDescent="0.5">
      <c r="A144" s="42">
        <v>3009200</v>
      </c>
      <c r="B144" s="35" t="s">
        <v>233</v>
      </c>
      <c r="C144" s="37">
        <f>データ!I120</f>
        <v>0</v>
      </c>
      <c r="D144" s="37">
        <f>データ!J120</f>
        <v>0</v>
      </c>
      <c r="E144" s="37">
        <f>データ!K120</f>
        <v>582862270</v>
      </c>
      <c r="F144" s="37">
        <f>データ!N120</f>
        <v>582862270</v>
      </c>
      <c r="G144" s="37">
        <f>データ!P120</f>
        <v>582862270</v>
      </c>
    </row>
    <row r="145" spans="1:7" x14ac:dyDescent="0.5">
      <c r="A145" s="42">
        <v>3010000</v>
      </c>
      <c r="B145" s="35" t="s">
        <v>121</v>
      </c>
      <c r="C145" s="37">
        <f>SUM(C146:C147)</f>
        <v>0</v>
      </c>
      <c r="D145" s="37">
        <f t="shared" ref="D145:G145" si="29">SUM(D146:D147)</f>
        <v>269332263</v>
      </c>
      <c r="E145" s="37">
        <f t="shared" si="29"/>
        <v>269332263</v>
      </c>
      <c r="F145" s="37">
        <f t="shared" si="29"/>
        <v>0</v>
      </c>
      <c r="G145" s="37">
        <f t="shared" si="29"/>
        <v>0</v>
      </c>
    </row>
    <row r="146" spans="1:7" x14ac:dyDescent="0.5">
      <c r="A146" s="42">
        <v>3010100</v>
      </c>
      <c r="B146" s="35" t="s">
        <v>234</v>
      </c>
      <c r="C146" s="37">
        <f>データ!I121</f>
        <v>0</v>
      </c>
      <c r="D146" s="37">
        <f>データ!J121</f>
        <v>0</v>
      </c>
      <c r="E146" s="37">
        <f>データ!K121</f>
        <v>269332263</v>
      </c>
      <c r="F146" s="37">
        <f>データ!N121</f>
        <v>269332263</v>
      </c>
      <c r="G146" s="37">
        <f>データ!P121</f>
        <v>269332263</v>
      </c>
    </row>
    <row r="147" spans="1:7" x14ac:dyDescent="0.5">
      <c r="A147" s="42">
        <v>3010200</v>
      </c>
      <c r="B147" s="35" t="s">
        <v>235</v>
      </c>
      <c r="C147" s="37">
        <f>データ!I122</f>
        <v>0</v>
      </c>
      <c r="D147" s="37">
        <f>データ!J122</f>
        <v>269332263</v>
      </c>
      <c r="E147" s="37">
        <f>データ!K122</f>
        <v>0</v>
      </c>
      <c r="F147" s="37">
        <f>データ!N122</f>
        <v>-269332263</v>
      </c>
      <c r="G147" s="37">
        <f>データ!P122</f>
        <v>-269332263</v>
      </c>
    </row>
    <row r="148" spans="1:7" x14ac:dyDescent="0.5">
      <c r="A148" s="42">
        <v>3011000</v>
      </c>
      <c r="B148" s="35" t="s">
        <v>122</v>
      </c>
      <c r="C148" s="37">
        <f>SUM(C149:C150)</f>
        <v>0</v>
      </c>
      <c r="D148" s="37">
        <f t="shared" ref="D148:G148" si="30">SUM(D149:D150)</f>
        <v>69344594</v>
      </c>
      <c r="E148" s="37">
        <f t="shared" si="30"/>
        <v>69344594</v>
      </c>
      <c r="F148" s="37">
        <f t="shared" si="30"/>
        <v>0</v>
      </c>
      <c r="G148" s="37">
        <f t="shared" si="30"/>
        <v>0</v>
      </c>
    </row>
    <row r="149" spans="1:7" x14ac:dyDescent="0.5">
      <c r="A149" s="42">
        <v>3011100</v>
      </c>
      <c r="B149" s="35" t="s">
        <v>1070</v>
      </c>
      <c r="C149" s="37">
        <f>データ!I123</f>
        <v>0</v>
      </c>
      <c r="D149" s="37">
        <f>データ!J123</f>
        <v>69344594</v>
      </c>
      <c r="E149" s="37">
        <f>データ!K123</f>
        <v>0</v>
      </c>
      <c r="F149" s="37">
        <f>データ!N123</f>
        <v>-69344594</v>
      </c>
      <c r="G149" s="37">
        <f>データ!P123</f>
        <v>-69344594</v>
      </c>
    </row>
    <row r="150" spans="1:7" x14ac:dyDescent="0.5">
      <c r="A150" s="42">
        <v>3011200</v>
      </c>
      <c r="B150" s="35" t="s">
        <v>1071</v>
      </c>
      <c r="C150" s="37">
        <f>データ!I124</f>
        <v>0</v>
      </c>
      <c r="D150" s="37">
        <f>データ!J124</f>
        <v>0</v>
      </c>
      <c r="E150" s="37">
        <f>データ!K124</f>
        <v>69344594</v>
      </c>
      <c r="F150" s="37">
        <f>データ!N124</f>
        <v>69344594</v>
      </c>
      <c r="G150" s="37">
        <f>データ!P124</f>
        <v>69344594</v>
      </c>
    </row>
    <row r="151" spans="1:7" x14ac:dyDescent="0.5">
      <c r="A151" s="42">
        <v>3012000</v>
      </c>
      <c r="B151" s="35" t="s">
        <v>123</v>
      </c>
      <c r="C151" s="37">
        <f>データ!I125</f>
        <v>0</v>
      </c>
      <c r="D151" s="37">
        <f>データ!J125</f>
        <v>0</v>
      </c>
      <c r="E151" s="37">
        <f>データ!K125</f>
        <v>0</v>
      </c>
      <c r="F151" s="37">
        <f>データ!N125</f>
        <v>0</v>
      </c>
      <c r="G151" s="37">
        <f>データ!P125</f>
        <v>0</v>
      </c>
    </row>
    <row r="152" spans="1:7" x14ac:dyDescent="0.5">
      <c r="A152" s="42">
        <v>3013000</v>
      </c>
      <c r="B152" s="35" t="s">
        <v>238</v>
      </c>
      <c r="C152" s="37">
        <f>データ!I126</f>
        <v>0</v>
      </c>
      <c r="D152" s="37">
        <f>データ!J126</f>
        <v>0</v>
      </c>
      <c r="E152" s="37">
        <f>データ!K126</f>
        <v>0</v>
      </c>
      <c r="F152" s="37">
        <f>データ!N126</f>
        <v>0</v>
      </c>
      <c r="G152" s="37">
        <f>データ!P126</f>
        <v>0</v>
      </c>
    </row>
    <row r="153" spans="1:7" x14ac:dyDescent="0.5">
      <c r="A153" s="42">
        <v>3013200</v>
      </c>
      <c r="B153" s="35" t="s">
        <v>239</v>
      </c>
      <c r="C153" s="37">
        <f>データ!I127</f>
        <v>0</v>
      </c>
      <c r="D153" s="37">
        <f>データ!J127</f>
        <v>0</v>
      </c>
      <c r="E153" s="37">
        <f>データ!K127</f>
        <v>0</v>
      </c>
      <c r="F153" s="37">
        <f>データ!N127</f>
        <v>0</v>
      </c>
      <c r="G153" s="37">
        <f>データ!P127</f>
        <v>0</v>
      </c>
    </row>
    <row r="154" spans="1:7" x14ac:dyDescent="0.5">
      <c r="A154" s="42">
        <v>3013300</v>
      </c>
      <c r="B154" s="35" t="s">
        <v>240</v>
      </c>
      <c r="C154" s="37">
        <f>データ!I128</f>
        <v>0</v>
      </c>
      <c r="D154" s="37">
        <f>データ!J128</f>
        <v>0</v>
      </c>
      <c r="E154" s="37">
        <f>データ!K128</f>
        <v>0</v>
      </c>
      <c r="F154" s="37">
        <f>データ!N128</f>
        <v>0</v>
      </c>
      <c r="G154" s="37">
        <f>データ!P128</f>
        <v>0</v>
      </c>
    </row>
    <row r="155" spans="1:7" x14ac:dyDescent="0.5">
      <c r="A155" s="42">
        <v>3013400</v>
      </c>
      <c r="B155" s="35" t="s">
        <v>241</v>
      </c>
      <c r="C155" s="37">
        <f>SUM(C156:C158)</f>
        <v>0</v>
      </c>
      <c r="D155" s="37">
        <f>SUM(D156:D158)</f>
        <v>0</v>
      </c>
      <c r="E155" s="37">
        <f t="shared" ref="E155:F155" si="31">SUM(E156:E158)</f>
        <v>0</v>
      </c>
      <c r="F155" s="37">
        <f t="shared" si="31"/>
        <v>0</v>
      </c>
      <c r="G155" s="37">
        <f>SUM(G156:G158)</f>
        <v>0</v>
      </c>
    </row>
    <row r="156" spans="1:7" x14ac:dyDescent="0.5">
      <c r="A156" s="42">
        <v>3013410</v>
      </c>
      <c r="B156" s="35" t="s">
        <v>1073</v>
      </c>
      <c r="C156" s="37">
        <f>データ!I129</f>
        <v>0</v>
      </c>
      <c r="D156" s="37">
        <f>データ!J129</f>
        <v>0</v>
      </c>
      <c r="E156" s="37">
        <f>データ!K129</f>
        <v>0</v>
      </c>
      <c r="F156" s="37">
        <f>データ!N129</f>
        <v>0</v>
      </c>
      <c r="G156" s="37">
        <f>データ!P129</f>
        <v>0</v>
      </c>
    </row>
    <row r="157" spans="1:7" x14ac:dyDescent="0.5">
      <c r="A157" s="42">
        <v>3013420</v>
      </c>
      <c r="B157" s="35" t="s">
        <v>1074</v>
      </c>
      <c r="C157" s="37">
        <f>データ!I130</f>
        <v>0</v>
      </c>
      <c r="D157" s="37">
        <f>データ!J130</f>
        <v>0</v>
      </c>
      <c r="E157" s="37">
        <f>データ!K130</f>
        <v>0</v>
      </c>
      <c r="F157" s="37">
        <f>データ!N130</f>
        <v>0</v>
      </c>
      <c r="G157" s="37">
        <f>データ!P130</f>
        <v>0</v>
      </c>
    </row>
    <row r="158" spans="1:7" x14ac:dyDescent="0.5">
      <c r="A158" s="42">
        <v>3013430</v>
      </c>
      <c r="B158" s="35" t="s">
        <v>1075</v>
      </c>
      <c r="C158" s="37">
        <f>データ!I131</f>
        <v>0</v>
      </c>
      <c r="D158" s="37">
        <f>データ!J131</f>
        <v>0</v>
      </c>
      <c r="E158" s="37">
        <f>データ!K131</f>
        <v>0</v>
      </c>
      <c r="F158" s="37">
        <f>データ!N131</f>
        <v>0</v>
      </c>
      <c r="G158" s="37">
        <f>データ!P131</f>
        <v>0</v>
      </c>
    </row>
    <row r="159" spans="1:7" x14ac:dyDescent="0.5">
      <c r="A159" s="42">
        <v>3014000</v>
      </c>
      <c r="B159" s="35" t="s">
        <v>242</v>
      </c>
      <c r="C159" s="37">
        <f>SUM(C160:C161)</f>
        <v>0</v>
      </c>
      <c r="D159" s="37">
        <f t="shared" ref="D159:G159" si="32">SUM(D160:D161)</f>
        <v>1935298</v>
      </c>
      <c r="E159" s="37">
        <f t="shared" si="32"/>
        <v>7731776</v>
      </c>
      <c r="F159" s="37">
        <f t="shared" si="32"/>
        <v>5796478</v>
      </c>
      <c r="G159" s="37">
        <f t="shared" si="32"/>
        <v>5796478</v>
      </c>
    </row>
    <row r="160" spans="1:7" x14ac:dyDescent="0.5">
      <c r="A160" s="42">
        <v>3014100</v>
      </c>
      <c r="B160" s="35" t="s">
        <v>243</v>
      </c>
      <c r="C160" s="37">
        <f>データ!I132</f>
        <v>0</v>
      </c>
      <c r="D160" s="37">
        <f>データ!J132</f>
        <v>0</v>
      </c>
      <c r="E160" s="37">
        <f>データ!K132</f>
        <v>7731776</v>
      </c>
      <c r="F160" s="37">
        <f>データ!N132</f>
        <v>7731776</v>
      </c>
      <c r="G160" s="37">
        <f>データ!P132</f>
        <v>7731776</v>
      </c>
    </row>
    <row r="161" spans="1:7" x14ac:dyDescent="0.5">
      <c r="A161" s="42">
        <v>3014200</v>
      </c>
      <c r="B161" s="35" t="s">
        <v>244</v>
      </c>
      <c r="C161" s="37">
        <f>データ!I133</f>
        <v>0</v>
      </c>
      <c r="D161" s="37">
        <f>データ!J133</f>
        <v>1935298</v>
      </c>
      <c r="E161" s="37">
        <f>データ!K133</f>
        <v>0</v>
      </c>
      <c r="F161" s="37">
        <f>データ!N133</f>
        <v>-1935298</v>
      </c>
      <c r="G161" s="37">
        <f>データ!P133</f>
        <v>-1935298</v>
      </c>
    </row>
    <row r="162" spans="1:7" x14ac:dyDescent="0.5">
      <c r="A162" s="42">
        <v>3015000</v>
      </c>
      <c r="B162" s="35" t="s">
        <v>245</v>
      </c>
      <c r="C162" s="37">
        <f>SUM(C163:C165)</f>
        <v>0</v>
      </c>
      <c r="D162" s="37">
        <f t="shared" ref="D162:F162" si="33">SUM(D163:D165)</f>
        <v>9157866303</v>
      </c>
      <c r="E162" s="37">
        <f t="shared" si="33"/>
        <v>9219392674</v>
      </c>
      <c r="F162" s="37">
        <f t="shared" si="33"/>
        <v>61526371</v>
      </c>
      <c r="G162" s="37">
        <f>SUM(G163:G165)</f>
        <v>61526371</v>
      </c>
    </row>
    <row r="163" spans="1:7" x14ac:dyDescent="0.5">
      <c r="A163" s="42">
        <v>3015100</v>
      </c>
      <c r="B163" s="35" t="s">
        <v>246</v>
      </c>
      <c r="C163" s="37">
        <f>C137+C151+C152+C156+C160</f>
        <v>0</v>
      </c>
      <c r="D163" s="37">
        <f>D137+D151+D152+D156+D160</f>
        <v>652206864</v>
      </c>
      <c r="E163" s="37">
        <f>E137+E151+E152+E156+E160</f>
        <v>740118469</v>
      </c>
      <c r="F163" s="37">
        <f>F137+F151+F152+F156+F160</f>
        <v>87911605</v>
      </c>
      <c r="G163" s="37">
        <f>G137+G151+G152+G156+G160</f>
        <v>87911605</v>
      </c>
    </row>
    <row r="164" spans="1:7" x14ac:dyDescent="0.5">
      <c r="A164" s="42">
        <v>3015200</v>
      </c>
      <c r="B164" s="35" t="s">
        <v>247</v>
      </c>
      <c r="C164" s="37">
        <f>C134+C138+C157+C161</f>
        <v>0</v>
      </c>
      <c r="D164" s="37">
        <f>D134+D138+D157+D161</f>
        <v>8505659439</v>
      </c>
      <c r="E164" s="37">
        <f>E134+E138+E157+E161</f>
        <v>8479274205</v>
      </c>
      <c r="F164" s="37">
        <f>F134+F138+F157+F161</f>
        <v>-26385234</v>
      </c>
      <c r="G164" s="37">
        <f>G134+G138+G157+G161</f>
        <v>-26385234</v>
      </c>
    </row>
    <row r="165" spans="1:7" x14ac:dyDescent="0.5">
      <c r="A165" s="42">
        <v>3015300</v>
      </c>
      <c r="B165" s="35" t="s">
        <v>1072</v>
      </c>
      <c r="C165" s="37">
        <f>C135+C153+C154+C158</f>
        <v>0</v>
      </c>
      <c r="D165" s="37">
        <f>D135+D153+D154+D158</f>
        <v>0</v>
      </c>
      <c r="E165" s="37">
        <f t="shared" ref="E165:F165" si="34">E135+E153+E154+E158</f>
        <v>0</v>
      </c>
      <c r="F165" s="37">
        <f t="shared" si="34"/>
        <v>0</v>
      </c>
      <c r="G165" s="37">
        <f>G135+G153+G154+G158</f>
        <v>0</v>
      </c>
    </row>
    <row r="166" spans="1:7" x14ac:dyDescent="0.5">
      <c r="A166" s="42">
        <v>3016000</v>
      </c>
      <c r="B166" s="35" t="s">
        <v>249</v>
      </c>
      <c r="C166" s="37">
        <f>SUM(C167:C169)</f>
        <v>8065721474</v>
      </c>
      <c r="D166" s="37">
        <f t="shared" ref="D166:F166" si="35">SUM(D167:D169)</f>
        <v>9157866303</v>
      </c>
      <c r="E166" s="37">
        <f t="shared" si="35"/>
        <v>9219392674</v>
      </c>
      <c r="F166" s="37">
        <f t="shared" si="35"/>
        <v>61526371</v>
      </c>
      <c r="G166" s="37">
        <f>SUM(G167:G169)</f>
        <v>8127247845</v>
      </c>
    </row>
    <row r="167" spans="1:7" x14ac:dyDescent="0.5">
      <c r="A167" s="42">
        <v>3016100</v>
      </c>
      <c r="B167" s="35" t="s">
        <v>250</v>
      </c>
      <c r="C167" s="37">
        <f>C118+C163</f>
        <v>13467163441</v>
      </c>
      <c r="D167" s="37">
        <f>D118+D163</f>
        <v>652206864</v>
      </c>
      <c r="E167" s="37">
        <f>E118+E163</f>
        <v>740118469</v>
      </c>
      <c r="F167" s="37">
        <f>F118+F163</f>
        <v>87911605</v>
      </c>
      <c r="G167" s="37">
        <f>G118+G163</f>
        <v>13555075046</v>
      </c>
    </row>
    <row r="168" spans="1:7" x14ac:dyDescent="0.5">
      <c r="A168" s="42">
        <v>3016200</v>
      </c>
      <c r="B168" s="35" t="s">
        <v>251</v>
      </c>
      <c r="C168" s="37">
        <f>C119+C164</f>
        <v>-5401441967</v>
      </c>
      <c r="D168" s="37">
        <f t="shared" ref="D168:G169" si="36">D119+D164</f>
        <v>8505659439</v>
      </c>
      <c r="E168" s="37">
        <f t="shared" si="36"/>
        <v>8479274205</v>
      </c>
      <c r="F168" s="37">
        <f t="shared" si="36"/>
        <v>-26385234</v>
      </c>
      <c r="G168" s="37">
        <f t="shared" si="36"/>
        <v>-5427827201</v>
      </c>
    </row>
    <row r="169" spans="1:7" x14ac:dyDescent="0.5">
      <c r="A169" s="42">
        <v>3016300</v>
      </c>
      <c r="B169" s="35" t="s">
        <v>252</v>
      </c>
      <c r="C169" s="37">
        <f>C120+C165</f>
        <v>0</v>
      </c>
      <c r="D169" s="37">
        <f t="shared" si="36"/>
        <v>0</v>
      </c>
      <c r="E169" s="37">
        <f t="shared" si="36"/>
        <v>0</v>
      </c>
      <c r="F169" s="37">
        <f t="shared" si="36"/>
        <v>0</v>
      </c>
      <c r="G169" s="37">
        <f t="shared" si="36"/>
        <v>0</v>
      </c>
    </row>
    <row r="170" spans="1:7" x14ac:dyDescent="0.5">
      <c r="A170" s="42">
        <v>4001000</v>
      </c>
      <c r="B170" s="35" t="s">
        <v>146</v>
      </c>
      <c r="C170" s="37">
        <f>-C171+C182-C187+C190</f>
        <v>0</v>
      </c>
      <c r="D170" s="135">
        <f>D171+D182+D187+D190</f>
        <v>7763570168</v>
      </c>
      <c r="E170" s="135">
        <f>E171+E182+E187+E190</f>
        <v>7891021128</v>
      </c>
      <c r="F170" s="37">
        <f>-F171+F182-F187+F190</f>
        <v>-127450960</v>
      </c>
      <c r="G170" s="37">
        <f>-G171+G182-G187+G190</f>
        <v>-127450960</v>
      </c>
    </row>
    <row r="171" spans="1:7" x14ac:dyDescent="0.5">
      <c r="A171" s="42">
        <v>4002000</v>
      </c>
      <c r="B171" s="35" t="s">
        <v>126</v>
      </c>
      <c r="C171" s="37">
        <f>C172+C177</f>
        <v>-223191824</v>
      </c>
      <c r="D171" s="37">
        <f t="shared" ref="D171:G171" si="37">D172+D177</f>
        <v>625612358</v>
      </c>
      <c r="E171" s="37">
        <f t="shared" si="37"/>
        <v>6496120028</v>
      </c>
      <c r="F171" s="37">
        <f t="shared" si="37"/>
        <v>5870507670</v>
      </c>
      <c r="G171" s="37">
        <f t="shared" si="37"/>
        <v>5647315846</v>
      </c>
    </row>
    <row r="172" spans="1:7" x14ac:dyDescent="0.5">
      <c r="A172" s="42">
        <v>4003000</v>
      </c>
      <c r="B172" s="35" t="s">
        <v>127</v>
      </c>
      <c r="C172" s="37">
        <f>SUM(C173:C176)</f>
        <v>0</v>
      </c>
      <c r="D172" s="37">
        <f t="shared" ref="D172:F172" si="38">SUM(D173:D176)</f>
        <v>621636958</v>
      </c>
      <c r="E172" s="37">
        <f t="shared" si="38"/>
        <v>3422987158</v>
      </c>
      <c r="F172" s="37">
        <f t="shared" si="38"/>
        <v>2801350200</v>
      </c>
      <c r="G172" s="37">
        <f>SUM(G173:G176)</f>
        <v>2801350200</v>
      </c>
    </row>
    <row r="173" spans="1:7" x14ac:dyDescent="0.5">
      <c r="A173" s="42">
        <v>4004000</v>
      </c>
      <c r="B173" s="35" t="s">
        <v>128</v>
      </c>
      <c r="C173" s="37">
        <f>データ!I140</f>
        <v>0</v>
      </c>
      <c r="D173" s="37">
        <f>データ!J140</f>
        <v>0</v>
      </c>
      <c r="E173" s="37">
        <f>データ!K140</f>
        <v>951939067</v>
      </c>
      <c r="F173" s="37">
        <f>データ!N140</f>
        <v>951939067</v>
      </c>
      <c r="G173" s="37">
        <f>データ!P140</f>
        <v>951939067</v>
      </c>
    </row>
    <row r="174" spans="1:7" x14ac:dyDescent="0.5">
      <c r="A174" s="42">
        <v>4005000</v>
      </c>
      <c r="B174" s="35" t="s">
        <v>129</v>
      </c>
      <c r="C174" s="37">
        <f>データ!I141</f>
        <v>0</v>
      </c>
      <c r="D174" s="37">
        <f>データ!J141</f>
        <v>608305100</v>
      </c>
      <c r="E174" s="37">
        <f>データ!K141</f>
        <v>2261431663</v>
      </c>
      <c r="F174" s="37">
        <f>データ!N141</f>
        <v>1653126563</v>
      </c>
      <c r="G174" s="37">
        <f>データ!P141</f>
        <v>1653126563</v>
      </c>
    </row>
    <row r="175" spans="1:7" x14ac:dyDescent="0.5">
      <c r="A175" s="42">
        <v>4006000</v>
      </c>
      <c r="B175" s="35" t="s">
        <v>130</v>
      </c>
      <c r="C175" s="37">
        <f>データ!I142</f>
        <v>0</v>
      </c>
      <c r="D175" s="37">
        <f>データ!J142</f>
        <v>0</v>
      </c>
      <c r="E175" s="37">
        <f>データ!K142</f>
        <v>13594227</v>
      </c>
      <c r="F175" s="37">
        <f>データ!N142</f>
        <v>13594227</v>
      </c>
      <c r="G175" s="37">
        <f>データ!P142</f>
        <v>13594227</v>
      </c>
    </row>
    <row r="176" spans="1:7" x14ac:dyDescent="0.5">
      <c r="A176" s="42">
        <v>4007000</v>
      </c>
      <c r="B176" s="35" t="s">
        <v>131</v>
      </c>
      <c r="C176" s="37">
        <f>データ!I143</f>
        <v>0</v>
      </c>
      <c r="D176" s="37">
        <f>データ!J143</f>
        <v>13331858</v>
      </c>
      <c r="E176" s="37">
        <f>データ!K143</f>
        <v>196022201</v>
      </c>
      <c r="F176" s="37">
        <f>データ!N143</f>
        <v>182690343</v>
      </c>
      <c r="G176" s="37">
        <f>データ!P143</f>
        <v>182690343</v>
      </c>
    </row>
    <row r="177" spans="1:7" x14ac:dyDescent="0.5">
      <c r="A177" s="42">
        <v>4008000</v>
      </c>
      <c r="B177" s="35" t="s">
        <v>132</v>
      </c>
      <c r="C177" s="37">
        <f>SUM(C178:C181)</f>
        <v>-223191824</v>
      </c>
      <c r="D177" s="37">
        <f>SUM(D178:D181)</f>
        <v>3975400</v>
      </c>
      <c r="E177" s="37">
        <f>SUM(E178:E181)</f>
        <v>3073132870</v>
      </c>
      <c r="F177" s="37">
        <f>SUM(F178:F181)</f>
        <v>3069157470</v>
      </c>
      <c r="G177" s="37">
        <f>SUM(G178:G181)</f>
        <v>2845965646</v>
      </c>
    </row>
    <row r="178" spans="1:7" x14ac:dyDescent="0.5">
      <c r="A178" s="42">
        <v>4009000</v>
      </c>
      <c r="B178" s="35" t="s">
        <v>133</v>
      </c>
      <c r="C178" s="37">
        <f>データ!I144</f>
        <v>0</v>
      </c>
      <c r="D178" s="37">
        <f>データ!J144</f>
        <v>3975400</v>
      </c>
      <c r="E178" s="37">
        <f>データ!K144</f>
        <v>2573209272</v>
      </c>
      <c r="F178" s="37">
        <f>データ!N144</f>
        <v>2569233872</v>
      </c>
      <c r="G178" s="37">
        <f>データ!P144</f>
        <v>2569233872</v>
      </c>
    </row>
    <row r="179" spans="1:7" x14ac:dyDescent="0.5">
      <c r="A179" s="42">
        <v>4010000</v>
      </c>
      <c r="B179" s="35" t="s">
        <v>134</v>
      </c>
      <c r="C179" s="37">
        <f>データ!I145</f>
        <v>0</v>
      </c>
      <c r="D179" s="37">
        <f>データ!J145</f>
        <v>0</v>
      </c>
      <c r="E179" s="37">
        <f>データ!K145</f>
        <v>275764223</v>
      </c>
      <c r="F179" s="37">
        <f>データ!N145</f>
        <v>275764223</v>
      </c>
      <c r="G179" s="37">
        <f>データ!P145</f>
        <v>275764223</v>
      </c>
    </row>
    <row r="180" spans="1:7" x14ac:dyDescent="0.5">
      <c r="A180" s="42">
        <v>4011000</v>
      </c>
      <c r="B180" s="35" t="s">
        <v>135</v>
      </c>
      <c r="C180" s="37">
        <f>データ!I146</f>
        <v>-223191824</v>
      </c>
      <c r="D180" s="37">
        <f>データ!J146</f>
        <v>0</v>
      </c>
      <c r="E180" s="37">
        <f>データ!K146</f>
        <v>223191824</v>
      </c>
      <c r="F180" s="37">
        <f>データ!N146</f>
        <v>223191824</v>
      </c>
      <c r="G180" s="37">
        <f>データ!P146</f>
        <v>0</v>
      </c>
    </row>
    <row r="181" spans="1:7" x14ac:dyDescent="0.5">
      <c r="A181" s="42">
        <v>4012000</v>
      </c>
      <c r="B181" s="35" t="s">
        <v>136</v>
      </c>
      <c r="C181" s="37">
        <f>データ!I147</f>
        <v>0</v>
      </c>
      <c r="D181" s="37">
        <f>データ!J147</f>
        <v>0</v>
      </c>
      <c r="E181" s="37">
        <f>データ!K147</f>
        <v>967551</v>
      </c>
      <c r="F181" s="37">
        <f>データ!N147</f>
        <v>967551</v>
      </c>
      <c r="G181" s="37">
        <f>データ!P147</f>
        <v>967551</v>
      </c>
    </row>
    <row r="182" spans="1:7" x14ac:dyDescent="0.5">
      <c r="A182" s="42">
        <v>4013000</v>
      </c>
      <c r="B182" s="35" t="s">
        <v>137</v>
      </c>
      <c r="C182" s="37">
        <f>SUM(C183:C186)</f>
        <v>-223191824</v>
      </c>
      <c r="D182" s="37">
        <f t="shared" ref="D182:G182" si="39">SUM(D183:D186)</f>
        <v>7137673810</v>
      </c>
      <c r="E182" s="37">
        <f t="shared" si="39"/>
        <v>786596000</v>
      </c>
      <c r="F182" s="37">
        <f t="shared" si="39"/>
        <v>6351077810</v>
      </c>
      <c r="G182" s="37">
        <f t="shared" si="39"/>
        <v>6127885986</v>
      </c>
    </row>
    <row r="183" spans="1:7" x14ac:dyDescent="0.5">
      <c r="A183" s="42">
        <v>4014000</v>
      </c>
      <c r="B183" s="35" t="s">
        <v>138</v>
      </c>
      <c r="C183" s="37">
        <f>データ!I148</f>
        <v>-223191824</v>
      </c>
      <c r="D183" s="37">
        <f>データ!J148</f>
        <v>4515284944</v>
      </c>
      <c r="E183" s="37">
        <f>データ!K148</f>
        <v>237000</v>
      </c>
      <c r="F183" s="37">
        <f>データ!N148</f>
        <v>4515047944</v>
      </c>
      <c r="G183" s="37">
        <f>データ!P148</f>
        <v>4291856120</v>
      </c>
    </row>
    <row r="184" spans="1:7" x14ac:dyDescent="0.5">
      <c r="A184" s="42">
        <v>4015000</v>
      </c>
      <c r="B184" s="35" t="s">
        <v>139</v>
      </c>
      <c r="C184" s="37">
        <f>データ!I149</f>
        <v>0</v>
      </c>
      <c r="D184" s="37">
        <f>データ!J149</f>
        <v>2246932913</v>
      </c>
      <c r="E184" s="37">
        <f>データ!K149</f>
        <v>781259000</v>
      </c>
      <c r="F184" s="37">
        <f>データ!N149</f>
        <v>1465673913</v>
      </c>
      <c r="G184" s="37">
        <f>データ!P149</f>
        <v>1465673913</v>
      </c>
    </row>
    <row r="185" spans="1:7" x14ac:dyDescent="0.5">
      <c r="A185" s="42">
        <v>4016000</v>
      </c>
      <c r="B185" s="35" t="s">
        <v>140</v>
      </c>
      <c r="C185" s="37">
        <f>データ!I150</f>
        <v>0</v>
      </c>
      <c r="D185" s="37">
        <f>データ!J150</f>
        <v>100099922</v>
      </c>
      <c r="E185" s="37">
        <f>データ!K150</f>
        <v>0</v>
      </c>
      <c r="F185" s="37">
        <f>データ!N150</f>
        <v>100099922</v>
      </c>
      <c r="G185" s="37">
        <f>データ!P150</f>
        <v>100099922</v>
      </c>
    </row>
    <row r="186" spans="1:7" x14ac:dyDescent="0.5">
      <c r="A186" s="42">
        <v>4017000</v>
      </c>
      <c r="B186" s="35" t="s">
        <v>141</v>
      </c>
      <c r="C186" s="37">
        <f>データ!I151</f>
        <v>0</v>
      </c>
      <c r="D186" s="37">
        <f>データ!J151</f>
        <v>275356031</v>
      </c>
      <c r="E186" s="37">
        <f>データ!K151</f>
        <v>5100000</v>
      </c>
      <c r="F186" s="37">
        <f>データ!N151</f>
        <v>270256031</v>
      </c>
      <c r="G186" s="37">
        <f>データ!P151</f>
        <v>270256031</v>
      </c>
    </row>
    <row r="187" spans="1:7" x14ac:dyDescent="0.5">
      <c r="A187" s="42">
        <v>4018000</v>
      </c>
      <c r="B187" s="35" t="s">
        <v>142</v>
      </c>
      <c r="C187" s="37">
        <f>SUM(C188:C189)</f>
        <v>0</v>
      </c>
      <c r="D187" s="37">
        <f t="shared" ref="D187:G187" si="40">SUM(D188:D189)</f>
        <v>284000</v>
      </c>
      <c r="E187" s="37">
        <f t="shared" si="40"/>
        <v>608305100</v>
      </c>
      <c r="F187" s="37">
        <f t="shared" si="40"/>
        <v>608021100</v>
      </c>
      <c r="G187" s="37">
        <f t="shared" si="40"/>
        <v>608021100</v>
      </c>
    </row>
    <row r="188" spans="1:7" x14ac:dyDescent="0.5">
      <c r="A188" s="42">
        <v>4019000</v>
      </c>
      <c r="B188" s="35" t="s">
        <v>143</v>
      </c>
      <c r="C188" s="37">
        <f>データ!I152</f>
        <v>0</v>
      </c>
      <c r="D188" s="37">
        <f>データ!J152</f>
        <v>284000</v>
      </c>
      <c r="E188" s="37">
        <f>データ!K152</f>
        <v>608305100</v>
      </c>
      <c r="F188" s="37">
        <f>データ!N152</f>
        <v>608021100</v>
      </c>
      <c r="G188" s="37">
        <f>データ!P152</f>
        <v>608021100</v>
      </c>
    </row>
    <row r="189" spans="1:7" x14ac:dyDescent="0.5">
      <c r="A189" s="42">
        <v>4020000</v>
      </c>
      <c r="B189" s="35" t="s">
        <v>144</v>
      </c>
      <c r="C189" s="37">
        <f>データ!I153</f>
        <v>0</v>
      </c>
      <c r="D189" s="37">
        <f>データ!J153</f>
        <v>0</v>
      </c>
      <c r="E189" s="37">
        <f>データ!K153</f>
        <v>0</v>
      </c>
      <c r="F189" s="37">
        <f>データ!N153</f>
        <v>0</v>
      </c>
      <c r="G189" s="37">
        <f>データ!P153</f>
        <v>0</v>
      </c>
    </row>
    <row r="190" spans="1:7" x14ac:dyDescent="0.5">
      <c r="A190" s="42">
        <v>4021000</v>
      </c>
      <c r="B190" s="35" t="s">
        <v>145</v>
      </c>
      <c r="C190" s="37">
        <f>データ!I154</f>
        <v>0</v>
      </c>
      <c r="D190" s="37">
        <f>データ!J154</f>
        <v>0</v>
      </c>
      <c r="E190" s="37">
        <f>データ!K154</f>
        <v>0</v>
      </c>
      <c r="F190" s="37">
        <f>データ!N154</f>
        <v>0</v>
      </c>
      <c r="G190" s="37">
        <f>データ!P154</f>
        <v>0</v>
      </c>
    </row>
    <row r="191" spans="1:7" x14ac:dyDescent="0.5">
      <c r="A191" s="42">
        <v>4022000</v>
      </c>
      <c r="B191" s="35" t="s">
        <v>158</v>
      </c>
      <c r="C191" s="37">
        <f>C198-C192</f>
        <v>0</v>
      </c>
      <c r="D191" s="135">
        <f>D198+D192</f>
        <v>848523000</v>
      </c>
      <c r="E191" s="135">
        <f>E198+E192</f>
        <v>732641462</v>
      </c>
      <c r="F191" s="37">
        <f t="shared" ref="F191:G191" si="41">F198-F192</f>
        <v>115881538</v>
      </c>
      <c r="G191" s="37">
        <f t="shared" si="41"/>
        <v>115881538</v>
      </c>
    </row>
    <row r="192" spans="1:7" x14ac:dyDescent="0.5">
      <c r="A192" s="42">
        <v>4023000</v>
      </c>
      <c r="B192" s="35" t="s">
        <v>148</v>
      </c>
      <c r="C192" s="37">
        <f>SUM(C193:C197)</f>
        <v>0</v>
      </c>
      <c r="D192" s="37">
        <f t="shared" ref="D192:G192" si="42">SUM(D193:D197)</f>
        <v>0</v>
      </c>
      <c r="E192" s="37">
        <f t="shared" si="42"/>
        <v>732641462</v>
      </c>
      <c r="F192" s="37">
        <f t="shared" si="42"/>
        <v>732641462</v>
      </c>
      <c r="G192" s="37">
        <f t="shared" si="42"/>
        <v>732641462</v>
      </c>
    </row>
    <row r="193" spans="1:7" x14ac:dyDescent="0.5">
      <c r="A193" s="42">
        <v>4024000</v>
      </c>
      <c r="B193" s="35" t="s">
        <v>253</v>
      </c>
      <c r="C193" s="37">
        <f>データ!I155</f>
        <v>0</v>
      </c>
      <c r="D193" s="37">
        <f>データ!J155</f>
        <v>0</v>
      </c>
      <c r="E193" s="37">
        <f>データ!K155</f>
        <v>463054430</v>
      </c>
      <c r="F193" s="37">
        <f>データ!N155</f>
        <v>463054430</v>
      </c>
      <c r="G193" s="37">
        <f>データ!P155</f>
        <v>463054430</v>
      </c>
    </row>
    <row r="194" spans="1:7" x14ac:dyDescent="0.5">
      <c r="A194" s="42">
        <v>4025000</v>
      </c>
      <c r="B194" s="35" t="s">
        <v>149</v>
      </c>
      <c r="C194" s="37">
        <f>データ!I156</f>
        <v>0</v>
      </c>
      <c r="D194" s="37">
        <f>データ!J156</f>
        <v>0</v>
      </c>
      <c r="E194" s="37">
        <f>データ!K156</f>
        <v>264687032</v>
      </c>
      <c r="F194" s="37">
        <f>データ!N156</f>
        <v>264687032</v>
      </c>
      <c r="G194" s="37">
        <f>データ!P156</f>
        <v>264687032</v>
      </c>
    </row>
    <row r="195" spans="1:7" x14ac:dyDescent="0.5">
      <c r="A195" s="42">
        <v>4026000</v>
      </c>
      <c r="B195" s="35" t="s">
        <v>150</v>
      </c>
      <c r="C195" s="37">
        <f>データ!I157</f>
        <v>0</v>
      </c>
      <c r="D195" s="37">
        <f>データ!J157</f>
        <v>0</v>
      </c>
      <c r="E195" s="37">
        <f>データ!K157</f>
        <v>4900000</v>
      </c>
      <c r="F195" s="37">
        <f>データ!N157</f>
        <v>4900000</v>
      </c>
      <c r="G195" s="37">
        <f>データ!P157</f>
        <v>4900000</v>
      </c>
    </row>
    <row r="196" spans="1:7" x14ac:dyDescent="0.5">
      <c r="A196" s="42">
        <v>4027000</v>
      </c>
      <c r="B196" s="35" t="s">
        <v>151</v>
      </c>
      <c r="C196" s="37">
        <f>データ!I158</f>
        <v>0</v>
      </c>
      <c r="D196" s="37">
        <f>データ!J158</f>
        <v>0</v>
      </c>
      <c r="E196" s="37">
        <f>データ!K158</f>
        <v>0</v>
      </c>
      <c r="F196" s="37">
        <f>データ!N158</f>
        <v>0</v>
      </c>
      <c r="G196" s="37">
        <f>データ!P158</f>
        <v>0</v>
      </c>
    </row>
    <row r="197" spans="1:7" x14ac:dyDescent="0.5">
      <c r="A197" s="42">
        <v>4028000</v>
      </c>
      <c r="B197" s="35" t="s">
        <v>152</v>
      </c>
      <c r="C197" s="37">
        <f>データ!I159</f>
        <v>0</v>
      </c>
      <c r="D197" s="37">
        <f>データ!J159</f>
        <v>0</v>
      </c>
      <c r="E197" s="37">
        <f>データ!K159</f>
        <v>0</v>
      </c>
      <c r="F197" s="37">
        <f>データ!N159</f>
        <v>0</v>
      </c>
      <c r="G197" s="37">
        <f>データ!P159</f>
        <v>0</v>
      </c>
    </row>
    <row r="198" spans="1:7" x14ac:dyDescent="0.5">
      <c r="A198" s="42">
        <v>4029000</v>
      </c>
      <c r="B198" s="35" t="s">
        <v>153</v>
      </c>
      <c r="C198" s="37">
        <f>SUM(C199:C203)</f>
        <v>0</v>
      </c>
      <c r="D198" s="37">
        <f t="shared" ref="D198:G198" si="43">SUM(D199:D203)</f>
        <v>848523000</v>
      </c>
      <c r="E198" s="37">
        <f t="shared" si="43"/>
        <v>0</v>
      </c>
      <c r="F198" s="37">
        <f t="shared" si="43"/>
        <v>848523000</v>
      </c>
      <c r="G198" s="37">
        <f t="shared" si="43"/>
        <v>848523000</v>
      </c>
    </row>
    <row r="199" spans="1:7" x14ac:dyDescent="0.5">
      <c r="A199" s="42">
        <v>4030000</v>
      </c>
      <c r="B199" s="35" t="s">
        <v>254</v>
      </c>
      <c r="C199" s="37">
        <f>データ!I160</f>
        <v>0</v>
      </c>
      <c r="D199" s="37">
        <f>データ!J160</f>
        <v>781259000</v>
      </c>
      <c r="E199" s="37">
        <f>データ!K160</f>
        <v>0</v>
      </c>
      <c r="F199" s="37">
        <f>データ!N160</f>
        <v>781259000</v>
      </c>
      <c r="G199" s="37">
        <f>データ!P160</f>
        <v>781259000</v>
      </c>
    </row>
    <row r="200" spans="1:7" x14ac:dyDescent="0.5">
      <c r="A200" s="42">
        <v>4031000</v>
      </c>
      <c r="B200" s="35" t="s">
        <v>154</v>
      </c>
      <c r="C200" s="37">
        <f>データ!I161</f>
        <v>0</v>
      </c>
      <c r="D200" s="37">
        <f>データ!J161</f>
        <v>62164000</v>
      </c>
      <c r="E200" s="37">
        <f>データ!K161</f>
        <v>0</v>
      </c>
      <c r="F200" s="37">
        <f>データ!N161</f>
        <v>62164000</v>
      </c>
      <c r="G200" s="37">
        <f>データ!P161</f>
        <v>62164000</v>
      </c>
    </row>
    <row r="201" spans="1:7" x14ac:dyDescent="0.5">
      <c r="A201" s="42">
        <v>4032000</v>
      </c>
      <c r="B201" s="35" t="s">
        <v>155</v>
      </c>
      <c r="C201" s="37">
        <f>データ!I162</f>
        <v>0</v>
      </c>
      <c r="D201" s="37">
        <f>データ!J162</f>
        <v>0</v>
      </c>
      <c r="E201" s="37">
        <f>データ!K162</f>
        <v>0</v>
      </c>
      <c r="F201" s="37">
        <f>データ!N162</f>
        <v>0</v>
      </c>
      <c r="G201" s="37">
        <f>データ!P162</f>
        <v>0</v>
      </c>
    </row>
    <row r="202" spans="1:7" x14ac:dyDescent="0.5">
      <c r="A202" s="42">
        <v>4033000</v>
      </c>
      <c r="B202" s="35" t="s">
        <v>156</v>
      </c>
      <c r="C202" s="37">
        <f>データ!I163</f>
        <v>0</v>
      </c>
      <c r="D202" s="37">
        <f>データ!J163</f>
        <v>4900000</v>
      </c>
      <c r="E202" s="37">
        <f>データ!K163</f>
        <v>0</v>
      </c>
      <c r="F202" s="37">
        <f>データ!N163</f>
        <v>4900000</v>
      </c>
      <c r="G202" s="37">
        <f>データ!P163</f>
        <v>4900000</v>
      </c>
    </row>
    <row r="203" spans="1:7" x14ac:dyDescent="0.5">
      <c r="A203" s="42">
        <v>4034000</v>
      </c>
      <c r="B203" s="35" t="s">
        <v>157</v>
      </c>
      <c r="C203" s="37">
        <f>データ!I164</f>
        <v>0</v>
      </c>
      <c r="D203" s="37">
        <f>データ!J164</f>
        <v>200000</v>
      </c>
      <c r="E203" s="37">
        <f>データ!K164</f>
        <v>0</v>
      </c>
      <c r="F203" s="37">
        <f>データ!N164</f>
        <v>200000</v>
      </c>
      <c r="G203" s="37">
        <f>データ!P164</f>
        <v>200000</v>
      </c>
    </row>
    <row r="204" spans="1:7" x14ac:dyDescent="0.5">
      <c r="A204" s="42">
        <v>4035000</v>
      </c>
      <c r="B204" s="35" t="s">
        <v>166</v>
      </c>
      <c r="C204" s="37">
        <f>C208-C205</f>
        <v>0</v>
      </c>
      <c r="D204" s="135">
        <f>D208+D205</f>
        <v>505887000</v>
      </c>
      <c r="E204" s="135">
        <f>E208+E205</f>
        <v>617483834</v>
      </c>
      <c r="F204" s="37">
        <f t="shared" ref="F204:G204" si="44">F208-F205</f>
        <v>-111596834</v>
      </c>
      <c r="G204" s="37">
        <f t="shared" si="44"/>
        <v>-111596834</v>
      </c>
    </row>
    <row r="205" spans="1:7" x14ac:dyDescent="0.5">
      <c r="A205" s="42">
        <v>4036000</v>
      </c>
      <c r="B205" s="35" t="s">
        <v>605</v>
      </c>
      <c r="C205" s="37">
        <f>SUM(C206:C207)</f>
        <v>0</v>
      </c>
      <c r="D205" s="37">
        <f t="shared" ref="D205:G205" si="45">SUM(D206:D207)</f>
        <v>0</v>
      </c>
      <c r="E205" s="37">
        <f t="shared" si="45"/>
        <v>517788834</v>
      </c>
      <c r="F205" s="37">
        <f t="shared" si="45"/>
        <v>517788834</v>
      </c>
      <c r="G205" s="37">
        <f t="shared" si="45"/>
        <v>517788834</v>
      </c>
    </row>
    <row r="206" spans="1:7" x14ac:dyDescent="0.5">
      <c r="A206" s="42">
        <v>4037000</v>
      </c>
      <c r="B206" s="35" t="s">
        <v>161</v>
      </c>
      <c r="C206" s="37">
        <f>データ!I165</f>
        <v>0</v>
      </c>
      <c r="D206" s="37">
        <f>データ!J165</f>
        <v>0</v>
      </c>
      <c r="E206" s="37">
        <f>データ!K165</f>
        <v>517788834</v>
      </c>
      <c r="F206" s="37">
        <f>データ!N165</f>
        <v>517788834</v>
      </c>
      <c r="G206" s="37">
        <f>データ!P165</f>
        <v>517788834</v>
      </c>
    </row>
    <row r="207" spans="1:7" x14ac:dyDescent="0.5">
      <c r="A207" s="42">
        <v>4038000</v>
      </c>
      <c r="B207" s="35" t="s">
        <v>162</v>
      </c>
      <c r="C207" s="37">
        <f>データ!I166</f>
        <v>0</v>
      </c>
      <c r="D207" s="37">
        <f>データ!J166</f>
        <v>0</v>
      </c>
      <c r="E207" s="37">
        <f>データ!K166</f>
        <v>0</v>
      </c>
      <c r="F207" s="37">
        <f>データ!N166</f>
        <v>0</v>
      </c>
      <c r="G207" s="37">
        <f>データ!P166</f>
        <v>0</v>
      </c>
    </row>
    <row r="208" spans="1:7" x14ac:dyDescent="0.5">
      <c r="A208" s="42">
        <v>4039000</v>
      </c>
      <c r="B208" s="35" t="s">
        <v>163</v>
      </c>
      <c r="C208" s="37">
        <f>SUM(C209:C210)</f>
        <v>0</v>
      </c>
      <c r="D208" s="37">
        <f t="shared" ref="D208:G208" si="46">SUM(D209:D210)</f>
        <v>505887000</v>
      </c>
      <c r="E208" s="37">
        <f t="shared" si="46"/>
        <v>99695000</v>
      </c>
      <c r="F208" s="37">
        <f t="shared" si="46"/>
        <v>406192000</v>
      </c>
      <c r="G208" s="37">
        <f t="shared" si="46"/>
        <v>406192000</v>
      </c>
    </row>
    <row r="209" spans="1:7" x14ac:dyDescent="0.5">
      <c r="A209" s="42">
        <v>4040000</v>
      </c>
      <c r="B209" s="35" t="s">
        <v>164</v>
      </c>
      <c r="C209" s="37">
        <f>データ!I167</f>
        <v>0</v>
      </c>
      <c r="D209" s="37">
        <f>データ!J167</f>
        <v>505887000</v>
      </c>
      <c r="E209" s="37">
        <f>データ!K167</f>
        <v>99695000</v>
      </c>
      <c r="F209" s="37">
        <f>データ!N167</f>
        <v>406192000</v>
      </c>
      <c r="G209" s="37">
        <f>データ!P167</f>
        <v>406192000</v>
      </c>
    </row>
    <row r="210" spans="1:7" x14ac:dyDescent="0.5">
      <c r="A210" s="42">
        <v>4041000</v>
      </c>
      <c r="B210" s="35" t="s">
        <v>165</v>
      </c>
      <c r="C210" s="37">
        <f>データ!I168</f>
        <v>0</v>
      </c>
      <c r="D210" s="37">
        <f>データ!J168</f>
        <v>0</v>
      </c>
      <c r="E210" s="37">
        <f>データ!K168</f>
        <v>0</v>
      </c>
      <c r="F210" s="37">
        <f>データ!N168</f>
        <v>0</v>
      </c>
      <c r="G210" s="37">
        <f>データ!P168</f>
        <v>0</v>
      </c>
    </row>
    <row r="211" spans="1:7" x14ac:dyDescent="0.5">
      <c r="A211" s="42">
        <v>4042000</v>
      </c>
      <c r="B211" s="35" t="s">
        <v>167</v>
      </c>
      <c r="C211" s="37">
        <f>C170+C191+C204</f>
        <v>0</v>
      </c>
      <c r="D211" s="37">
        <f>D170+D191+D204</f>
        <v>9117980168</v>
      </c>
      <c r="E211" s="37">
        <f>E170+E191+E204</f>
        <v>9241146424</v>
      </c>
      <c r="F211" s="37">
        <f>F170+F191+F204</f>
        <v>-123166256</v>
      </c>
      <c r="G211" s="37">
        <f>G170+G191+G204</f>
        <v>-123166256</v>
      </c>
    </row>
    <row r="212" spans="1:7" x14ac:dyDescent="0.5">
      <c r="A212" s="42">
        <v>4043000</v>
      </c>
      <c r="B212" s="35" t="s">
        <v>168</v>
      </c>
      <c r="C212" s="37">
        <f>データ!I169</f>
        <v>532910111</v>
      </c>
      <c r="D212" s="37">
        <f>データ!J169</f>
        <v>0</v>
      </c>
      <c r="E212" s="37">
        <f>データ!K169</f>
        <v>0</v>
      </c>
      <c r="F212" s="37">
        <f>データ!N169</f>
        <v>0</v>
      </c>
      <c r="G212" s="37">
        <f>データ!P169</f>
        <v>532910111</v>
      </c>
    </row>
    <row r="213" spans="1:7" x14ac:dyDescent="0.5">
      <c r="A213" s="42">
        <v>4043500</v>
      </c>
      <c r="B213" s="35" t="s">
        <v>187</v>
      </c>
      <c r="C213" s="37">
        <f>データ!I170</f>
        <v>0</v>
      </c>
      <c r="D213" s="37">
        <f>データ!J170</f>
        <v>0</v>
      </c>
      <c r="E213" s="37">
        <f>データ!K170</f>
        <v>0</v>
      </c>
      <c r="F213" s="37">
        <f>データ!N170</f>
        <v>0</v>
      </c>
      <c r="G213" s="37">
        <f>データ!P170</f>
        <v>0</v>
      </c>
    </row>
    <row r="214" spans="1:7" x14ac:dyDescent="0.5">
      <c r="A214" s="42">
        <v>4044000</v>
      </c>
      <c r="B214" s="35" t="s">
        <v>169</v>
      </c>
      <c r="C214" s="37">
        <f>C211+C212+C213</f>
        <v>532910111</v>
      </c>
      <c r="D214" s="37">
        <f>D211+D212+D213</f>
        <v>9117980168</v>
      </c>
      <c r="E214" s="37">
        <f t="shared" ref="E214:F214" si="47">E211+E212+E213</f>
        <v>9241146424</v>
      </c>
      <c r="F214" s="37">
        <f t="shared" si="47"/>
        <v>-123166256</v>
      </c>
      <c r="G214" s="37">
        <f>G211+G212+G213</f>
        <v>409743855</v>
      </c>
    </row>
    <row r="215" spans="1:7" x14ac:dyDescent="0.5">
      <c r="A215" s="42">
        <v>4045000</v>
      </c>
      <c r="B215" s="35" t="s">
        <v>170</v>
      </c>
      <c r="C215" s="37">
        <f>データ!I171</f>
        <v>16579180</v>
      </c>
      <c r="D215" s="37">
        <f>データ!J171</f>
        <v>0</v>
      </c>
      <c r="E215" s="37">
        <f>データ!K171</f>
        <v>0</v>
      </c>
      <c r="F215" s="37">
        <f>データ!N171</f>
        <v>0</v>
      </c>
      <c r="G215" s="37">
        <f>データ!P171</f>
        <v>16579180</v>
      </c>
    </row>
    <row r="216" spans="1:7" x14ac:dyDescent="0.5">
      <c r="A216" s="42">
        <v>4046000</v>
      </c>
      <c r="B216" s="35" t="s">
        <v>171</v>
      </c>
      <c r="C216" s="37">
        <f>データ!I172</f>
        <v>0</v>
      </c>
      <c r="D216" s="37">
        <f>データ!J172</f>
        <v>0</v>
      </c>
      <c r="E216" s="37">
        <f>データ!K172</f>
        <v>59248</v>
      </c>
      <c r="F216" s="37">
        <f>データ!N172</f>
        <v>-59248</v>
      </c>
      <c r="G216" s="37">
        <f>データ!P172</f>
        <v>-59248</v>
      </c>
    </row>
    <row r="217" spans="1:7" x14ac:dyDescent="0.5">
      <c r="A217" s="42">
        <v>4047000</v>
      </c>
      <c r="B217" s="35" t="s">
        <v>172</v>
      </c>
      <c r="C217" s="37">
        <f>SUM(C215:C216)</f>
        <v>16579180</v>
      </c>
      <c r="D217" s="37">
        <f t="shared" ref="D217:G217" si="48">SUM(D215:D216)</f>
        <v>0</v>
      </c>
      <c r="E217" s="37">
        <f t="shared" si="48"/>
        <v>59248</v>
      </c>
      <c r="F217" s="37">
        <f t="shared" si="48"/>
        <v>-59248</v>
      </c>
      <c r="G217" s="37">
        <f t="shared" si="48"/>
        <v>16519932</v>
      </c>
    </row>
    <row r="218" spans="1:7" x14ac:dyDescent="0.5">
      <c r="A218" s="42">
        <v>4048000</v>
      </c>
      <c r="B218" s="35" t="s">
        <v>173</v>
      </c>
      <c r="C218" s="37">
        <f>C214+C217</f>
        <v>549489291</v>
      </c>
      <c r="D218" s="37">
        <f t="shared" ref="D218:G218" si="49">D214+D217</f>
        <v>9117980168</v>
      </c>
      <c r="E218" s="37">
        <f t="shared" si="49"/>
        <v>9241205672</v>
      </c>
      <c r="F218" s="37">
        <f t="shared" si="49"/>
        <v>-123225504</v>
      </c>
      <c r="G218" s="37">
        <f t="shared" si="49"/>
        <v>426263787</v>
      </c>
    </row>
    <row r="219" spans="1:7" x14ac:dyDescent="0.5">
      <c r="A219" s="42">
        <v>4090000</v>
      </c>
      <c r="B219" s="35" t="s">
        <v>188</v>
      </c>
      <c r="C219" s="37">
        <f>データ!I173</f>
        <v>0</v>
      </c>
      <c r="D219" s="37">
        <f>データ!J173</f>
        <v>0</v>
      </c>
      <c r="E219" s="37">
        <f>データ!K173</f>
        <v>0</v>
      </c>
      <c r="F219" s="37">
        <f>データ!N173</f>
        <v>0</v>
      </c>
      <c r="G219" s="37">
        <f>データ!P173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9A1FE-2D68-4B87-88B5-C2A42C5BAB4F}">
  <sheetPr codeName="Sheet11"/>
  <dimension ref="A1:W297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6.8" x14ac:dyDescent="0.5"/>
  <cols>
    <col min="1" max="4" width="8.90625" style="2"/>
    <col min="5" max="5" width="29.453125" style="2" customWidth="1"/>
    <col min="6" max="6" width="8.90625" style="2"/>
    <col min="7" max="7" width="8.90625" style="32" customWidth="1"/>
    <col min="8" max="16" width="8.90625" style="32"/>
    <col min="17" max="18" width="8.90625" style="2"/>
    <col min="19" max="20" width="17.90625" style="2" bestFit="1" customWidth="1"/>
    <col min="21" max="16384" width="8.90625" style="2"/>
  </cols>
  <sheetData>
    <row r="1" spans="1:23" ht="17.399999999999999" thickBot="1" x14ac:dyDescent="0.55000000000000004">
      <c r="A1" s="67" t="s">
        <v>255</v>
      </c>
      <c r="B1" s="67" t="s">
        <v>256</v>
      </c>
      <c r="C1" s="67" t="s">
        <v>257</v>
      </c>
      <c r="D1" s="67" t="s">
        <v>258</v>
      </c>
      <c r="E1" s="67" t="s">
        <v>1</v>
      </c>
      <c r="F1" s="67" t="s">
        <v>259</v>
      </c>
      <c r="G1" s="68" t="s">
        <v>174</v>
      </c>
      <c r="H1" s="68" t="s">
        <v>260</v>
      </c>
      <c r="I1" s="68" t="s">
        <v>261</v>
      </c>
      <c r="J1" s="68" t="s">
        <v>175</v>
      </c>
      <c r="K1" s="68" t="s">
        <v>176</v>
      </c>
      <c r="L1" s="68" t="s">
        <v>262</v>
      </c>
      <c r="M1" s="68" t="s">
        <v>263</v>
      </c>
      <c r="N1" s="68" t="s">
        <v>177</v>
      </c>
      <c r="O1" s="68" t="s">
        <v>178</v>
      </c>
      <c r="P1" s="69" t="s">
        <v>264</v>
      </c>
      <c r="Q1" s="62" t="s">
        <v>265</v>
      </c>
      <c r="R1" s="62" t="s">
        <v>266</v>
      </c>
      <c r="S1" s="62" t="s">
        <v>267</v>
      </c>
      <c r="T1" s="62" t="s">
        <v>268</v>
      </c>
      <c r="U1" s="62" t="s">
        <v>269</v>
      </c>
      <c r="V1" s="133">
        <f>データ詳細!V1</f>
        <v>2</v>
      </c>
      <c r="W1" s="133" t="str">
        <f>データ詳細!W1</f>
        <v>A</v>
      </c>
    </row>
    <row r="2" spans="1:23" x14ac:dyDescent="0.5">
      <c r="A2" s="38"/>
      <c r="B2" s="38"/>
      <c r="C2" s="88"/>
      <c r="D2" s="72" t="s">
        <v>428</v>
      </c>
      <c r="E2" s="73" t="s">
        <v>270</v>
      </c>
      <c r="F2" s="73">
        <v>1</v>
      </c>
      <c r="G2" s="74">
        <f>SUM(データ詳細!G2)</f>
        <v>1621878029</v>
      </c>
      <c r="H2" s="74">
        <f>SUM(データ詳細!H2)</f>
        <v>0</v>
      </c>
      <c r="I2" s="74">
        <f>SUM(データ詳細!I2)</f>
        <v>1621878029</v>
      </c>
      <c r="J2" s="74">
        <f>SUM(データ詳細!J2)</f>
        <v>9726280</v>
      </c>
      <c r="K2" s="74">
        <f>SUM(データ詳細!K2)</f>
        <v>0</v>
      </c>
      <c r="L2" s="74">
        <f>SUM(データ詳細!L2)</f>
        <v>9726280</v>
      </c>
      <c r="M2" s="74">
        <f>SUM(データ詳細!M2)</f>
        <v>0</v>
      </c>
      <c r="N2" s="74">
        <f>SUM(データ詳細!N2)</f>
        <v>9726280</v>
      </c>
      <c r="O2" s="74">
        <f>SUM(データ詳細!O2)</f>
        <v>1631604309</v>
      </c>
      <c r="P2" s="75">
        <f>SUM(データ詳細!P2)</f>
        <v>1631604309</v>
      </c>
      <c r="Q2" s="66" t="str">
        <f>データ詳細!Q2</f>
        <v>自治体名：関川村</v>
      </c>
      <c r="R2" s="38" t="str">
        <f>データ詳細!R2</f>
        <v>会計：一般会計等</v>
      </c>
      <c r="S2" s="38" t="str">
        <f>データ詳細!S2</f>
        <v>自　令和06年04月01日</v>
      </c>
      <c r="T2" s="38" t="str">
        <f>データ詳細!T2</f>
        <v>至　令和07年03月31日</v>
      </c>
      <c r="U2" s="38" t="str">
        <f>データ詳細!U2</f>
        <v>（単位：千円）</v>
      </c>
    </row>
    <row r="3" spans="1:23" x14ac:dyDescent="0.5">
      <c r="A3" s="38"/>
      <c r="B3" s="38"/>
      <c r="C3" s="88"/>
      <c r="D3" s="76" t="s">
        <v>429</v>
      </c>
      <c r="E3" s="38" t="s">
        <v>271</v>
      </c>
      <c r="F3" s="38">
        <v>1</v>
      </c>
      <c r="G3" s="39">
        <f>SUM(データ詳細!G3)</f>
        <v>0</v>
      </c>
      <c r="H3" s="39">
        <f>SUM(データ詳細!H3)</f>
        <v>0</v>
      </c>
      <c r="I3" s="39">
        <f>SUM(データ詳細!I3)</f>
        <v>0</v>
      </c>
      <c r="J3" s="39">
        <f>SUM(データ詳細!J3)</f>
        <v>0</v>
      </c>
      <c r="K3" s="39">
        <f>SUM(データ詳細!K3)</f>
        <v>0</v>
      </c>
      <c r="L3" s="39">
        <f>SUM(データ詳細!L3)</f>
        <v>0</v>
      </c>
      <c r="M3" s="39">
        <f>SUM(データ詳細!M3)</f>
        <v>0</v>
      </c>
      <c r="N3" s="39">
        <f>SUM(データ詳細!N3)</f>
        <v>0</v>
      </c>
      <c r="O3" s="39">
        <f>SUM(データ詳細!O3)</f>
        <v>0</v>
      </c>
      <c r="P3" s="77">
        <f>SUM(データ詳細!P3)</f>
        <v>0</v>
      </c>
      <c r="Q3" s="66"/>
      <c r="R3" s="38"/>
      <c r="S3" s="38"/>
      <c r="T3" s="38"/>
      <c r="U3" s="38"/>
    </row>
    <row r="4" spans="1:23" x14ac:dyDescent="0.5">
      <c r="A4" s="38"/>
      <c r="B4" s="38"/>
      <c r="C4" s="88"/>
      <c r="D4" s="76" t="s">
        <v>430</v>
      </c>
      <c r="E4" s="38" t="s">
        <v>272</v>
      </c>
      <c r="F4" s="38">
        <v>1</v>
      </c>
      <c r="G4" s="39">
        <f>SUM(データ詳細!G4)</f>
        <v>0</v>
      </c>
      <c r="H4" s="39">
        <f>SUM(データ詳細!H4)</f>
        <v>0</v>
      </c>
      <c r="I4" s="39">
        <f>SUM(データ詳細!I4)</f>
        <v>0</v>
      </c>
      <c r="J4" s="39">
        <f>SUM(データ詳細!J4)</f>
        <v>0</v>
      </c>
      <c r="K4" s="39">
        <f>SUM(データ詳細!K4)</f>
        <v>0</v>
      </c>
      <c r="L4" s="39">
        <f>SUM(データ詳細!L4)</f>
        <v>0</v>
      </c>
      <c r="M4" s="39">
        <f>SUM(データ詳細!M4)</f>
        <v>0</v>
      </c>
      <c r="N4" s="39">
        <f>SUM(データ詳細!N4)</f>
        <v>0</v>
      </c>
      <c r="O4" s="39">
        <f>SUM(データ詳細!O4)</f>
        <v>0</v>
      </c>
      <c r="P4" s="77">
        <f>SUM(データ詳細!P4)</f>
        <v>0</v>
      </c>
      <c r="Q4" s="66"/>
      <c r="R4" s="38"/>
      <c r="S4" s="38"/>
      <c r="T4" s="38"/>
      <c r="U4" s="38"/>
    </row>
    <row r="5" spans="1:23" x14ac:dyDescent="0.5">
      <c r="A5" s="38"/>
      <c r="B5" s="38"/>
      <c r="C5" s="88"/>
      <c r="D5" s="76" t="s">
        <v>431</v>
      </c>
      <c r="E5" s="38" t="s">
        <v>273</v>
      </c>
      <c r="F5" s="38">
        <v>1</v>
      </c>
      <c r="G5" s="39">
        <f>SUM(データ詳細!G5)</f>
        <v>0</v>
      </c>
      <c r="H5" s="39">
        <f>SUM(データ詳細!H5)</f>
        <v>0</v>
      </c>
      <c r="I5" s="39">
        <f>SUM(データ詳細!I5)</f>
        <v>0</v>
      </c>
      <c r="J5" s="39">
        <f>SUM(データ詳細!J5)</f>
        <v>0</v>
      </c>
      <c r="K5" s="39">
        <f>SUM(データ詳細!K5)</f>
        <v>0</v>
      </c>
      <c r="L5" s="39">
        <f>SUM(データ詳細!L5)</f>
        <v>0</v>
      </c>
      <c r="M5" s="39">
        <f>SUM(データ詳細!M5)</f>
        <v>0</v>
      </c>
      <c r="N5" s="39">
        <f>SUM(データ詳細!N5)</f>
        <v>0</v>
      </c>
      <c r="O5" s="39">
        <f>SUM(データ詳細!O5)</f>
        <v>0</v>
      </c>
      <c r="P5" s="77">
        <f>SUM(データ詳細!P5)</f>
        <v>0</v>
      </c>
      <c r="Q5" s="66"/>
      <c r="R5" s="38"/>
      <c r="S5" s="38"/>
      <c r="T5" s="38"/>
      <c r="U5" s="38"/>
    </row>
    <row r="6" spans="1:23" x14ac:dyDescent="0.5">
      <c r="A6" s="38"/>
      <c r="B6" s="38"/>
      <c r="C6" s="88"/>
      <c r="D6" s="76" t="s">
        <v>432</v>
      </c>
      <c r="E6" s="38" t="s">
        <v>274</v>
      </c>
      <c r="F6" s="38">
        <v>1</v>
      </c>
      <c r="G6" s="39">
        <f>SUM(データ詳細!G6:G7)</f>
        <v>14788495378</v>
      </c>
      <c r="H6" s="39">
        <f>SUM(データ詳細!H6:H7)</f>
        <v>0</v>
      </c>
      <c r="I6" s="39">
        <f>SUM(データ詳細!I6:I7)</f>
        <v>14788495378</v>
      </c>
      <c r="J6" s="39">
        <f>SUM(データ詳細!J6:J7)</f>
        <v>231612700</v>
      </c>
      <c r="K6" s="39">
        <f>SUM(データ詳細!K6:K7)</f>
        <v>0</v>
      </c>
      <c r="L6" s="39">
        <f>SUM(データ詳細!L6:L7)</f>
        <v>231612700</v>
      </c>
      <c r="M6" s="39">
        <f>SUM(データ詳細!M6:M7)</f>
        <v>0</v>
      </c>
      <c r="N6" s="39">
        <f>SUM(データ詳細!N6:N7)</f>
        <v>231612700</v>
      </c>
      <c r="O6" s="39">
        <f>SUM(データ詳細!O6:O7)</f>
        <v>15020108078</v>
      </c>
      <c r="P6" s="77">
        <f>SUM(データ詳細!P6:P7)</f>
        <v>15020108078</v>
      </c>
      <c r="Q6" s="66"/>
      <c r="R6" s="38"/>
      <c r="S6" s="38"/>
      <c r="T6" s="38"/>
      <c r="U6" s="38"/>
    </row>
    <row r="7" spans="1:23" x14ac:dyDescent="0.5">
      <c r="A7" s="38"/>
      <c r="B7" s="38"/>
      <c r="C7" s="88"/>
      <c r="D7" s="76" t="s">
        <v>433</v>
      </c>
      <c r="E7" s="38" t="s">
        <v>275</v>
      </c>
      <c r="F7" s="38">
        <v>1</v>
      </c>
      <c r="G7" s="39">
        <f>SUM(データ詳細!G8:G9)</f>
        <v>-10857377996</v>
      </c>
      <c r="H7" s="39">
        <f>SUM(データ詳細!H8:H9)</f>
        <v>0</v>
      </c>
      <c r="I7" s="39">
        <f>SUM(データ詳細!I8:I9)</f>
        <v>-10857377996</v>
      </c>
      <c r="J7" s="39">
        <f>SUM(データ詳細!J8:J9)</f>
        <v>0</v>
      </c>
      <c r="K7" s="39">
        <f>SUM(データ詳細!K8:K9)</f>
        <v>251235447</v>
      </c>
      <c r="L7" s="39">
        <f>SUM(データ詳細!L8:L9)</f>
        <v>0</v>
      </c>
      <c r="M7" s="39">
        <f>SUM(データ詳細!M8:M9)</f>
        <v>251235447</v>
      </c>
      <c r="N7" s="39">
        <f>SUM(データ詳細!N8:N9)</f>
        <v>-251235447</v>
      </c>
      <c r="O7" s="39">
        <f>SUM(データ詳細!O8:O9)</f>
        <v>-11108613443</v>
      </c>
      <c r="P7" s="77">
        <f>SUM(データ詳細!P8:P9)</f>
        <v>-11108613443</v>
      </c>
      <c r="Q7" s="66"/>
      <c r="R7" s="38"/>
      <c r="S7" s="38"/>
      <c r="T7" s="38"/>
      <c r="U7" s="38"/>
    </row>
    <row r="8" spans="1:23" x14ac:dyDescent="0.5">
      <c r="A8" s="38"/>
      <c r="B8" s="38"/>
      <c r="C8" s="88"/>
      <c r="D8" s="76" t="s">
        <v>434</v>
      </c>
      <c r="E8" s="38" t="s">
        <v>276</v>
      </c>
      <c r="F8" s="38">
        <v>1</v>
      </c>
      <c r="G8" s="39">
        <f>SUM(データ詳細!G10:G11)</f>
        <v>0</v>
      </c>
      <c r="H8" s="39">
        <f>SUM(データ詳細!H10:H11)</f>
        <v>0</v>
      </c>
      <c r="I8" s="39">
        <f>SUM(データ詳細!I10:I11)</f>
        <v>0</v>
      </c>
      <c r="J8" s="39">
        <f>SUM(データ詳細!J10:J11)</f>
        <v>0</v>
      </c>
      <c r="K8" s="39">
        <f>SUM(データ詳細!K10:K11)</f>
        <v>0</v>
      </c>
      <c r="L8" s="39">
        <f>SUM(データ詳細!L10:L11)</f>
        <v>0</v>
      </c>
      <c r="M8" s="39">
        <f>SUM(データ詳細!M10:M11)</f>
        <v>0</v>
      </c>
      <c r="N8" s="39">
        <f>SUM(データ詳細!N10:N11)</f>
        <v>0</v>
      </c>
      <c r="O8" s="39">
        <f>SUM(データ詳細!O10:O11)</f>
        <v>0</v>
      </c>
      <c r="P8" s="77">
        <f>SUM(データ詳細!P10:P11)</f>
        <v>0</v>
      </c>
      <c r="Q8" s="66"/>
      <c r="R8" s="38"/>
      <c r="S8" s="38"/>
      <c r="T8" s="38"/>
      <c r="U8" s="38"/>
    </row>
    <row r="9" spans="1:23" x14ac:dyDescent="0.5">
      <c r="A9" s="38"/>
      <c r="B9" s="38"/>
      <c r="C9" s="88"/>
      <c r="D9" s="76" t="s">
        <v>435</v>
      </c>
      <c r="E9" s="38" t="s">
        <v>277</v>
      </c>
      <c r="F9" s="38">
        <v>1</v>
      </c>
      <c r="G9" s="39">
        <f>SUM(データ詳細!G12)</f>
        <v>2492319399</v>
      </c>
      <c r="H9" s="39">
        <f>SUM(データ詳細!H12)</f>
        <v>0</v>
      </c>
      <c r="I9" s="39">
        <f>SUM(データ詳細!I12)</f>
        <v>2492319399</v>
      </c>
      <c r="J9" s="39">
        <f>SUM(データ詳細!J12)</f>
        <v>8729600</v>
      </c>
      <c r="K9" s="39">
        <f>SUM(データ詳細!K12)</f>
        <v>2051000</v>
      </c>
      <c r="L9" s="39">
        <f>SUM(データ詳細!L12)</f>
        <v>6678600</v>
      </c>
      <c r="M9" s="39">
        <f>SUM(データ詳細!M12)</f>
        <v>0</v>
      </c>
      <c r="N9" s="39">
        <f>SUM(データ詳細!N12)</f>
        <v>6678600</v>
      </c>
      <c r="O9" s="39">
        <f>SUM(データ詳細!O12)</f>
        <v>2498997999</v>
      </c>
      <c r="P9" s="77">
        <f>SUM(データ詳細!P12)</f>
        <v>2498997999</v>
      </c>
      <c r="Q9" s="66"/>
      <c r="R9" s="38"/>
      <c r="S9" s="38"/>
      <c r="T9" s="38"/>
      <c r="U9" s="38"/>
    </row>
    <row r="10" spans="1:23" x14ac:dyDescent="0.5">
      <c r="A10" s="38"/>
      <c r="B10" s="38"/>
      <c r="C10" s="88"/>
      <c r="D10" s="76" t="s">
        <v>436</v>
      </c>
      <c r="E10" s="38" t="s">
        <v>278</v>
      </c>
      <c r="F10" s="38">
        <v>1</v>
      </c>
      <c r="G10" s="39">
        <f>SUM(データ詳細!G13)</f>
        <v>-1599942988</v>
      </c>
      <c r="H10" s="39">
        <f>SUM(データ詳細!H13)</f>
        <v>0</v>
      </c>
      <c r="I10" s="39">
        <f>SUM(データ詳細!I13)</f>
        <v>-1599942988</v>
      </c>
      <c r="J10" s="39">
        <f>SUM(データ詳細!J13)</f>
        <v>2050999</v>
      </c>
      <c r="K10" s="39">
        <f>SUM(データ詳細!K13)</f>
        <v>67002135</v>
      </c>
      <c r="L10" s="39">
        <f>SUM(データ詳細!L13)</f>
        <v>0</v>
      </c>
      <c r="M10" s="39">
        <f>SUM(データ詳細!M13)</f>
        <v>64951136</v>
      </c>
      <c r="N10" s="39">
        <f>SUM(データ詳細!N13)</f>
        <v>-64951136</v>
      </c>
      <c r="O10" s="39">
        <f>SUM(データ詳細!O13)</f>
        <v>-1664894124</v>
      </c>
      <c r="P10" s="77">
        <f>SUM(データ詳細!P13)</f>
        <v>-1664894124</v>
      </c>
      <c r="Q10" s="66"/>
      <c r="R10" s="38"/>
      <c r="S10" s="38"/>
      <c r="T10" s="38"/>
      <c r="U10" s="38"/>
    </row>
    <row r="11" spans="1:23" x14ac:dyDescent="0.5">
      <c r="A11" s="38"/>
      <c r="B11" s="38"/>
      <c r="C11" s="88"/>
      <c r="D11" s="76" t="s">
        <v>437</v>
      </c>
      <c r="E11" s="38" t="s">
        <v>279</v>
      </c>
      <c r="F11" s="38">
        <v>1</v>
      </c>
      <c r="G11" s="39">
        <f>SUM(データ詳細!G14)</f>
        <v>0</v>
      </c>
      <c r="H11" s="39">
        <f>SUM(データ詳細!H14)</f>
        <v>0</v>
      </c>
      <c r="I11" s="39">
        <f>SUM(データ詳細!I14)</f>
        <v>0</v>
      </c>
      <c r="J11" s="39">
        <f>SUM(データ詳細!J14)</f>
        <v>0</v>
      </c>
      <c r="K11" s="39">
        <f>SUM(データ詳細!K14)</f>
        <v>0</v>
      </c>
      <c r="L11" s="39">
        <f>SUM(データ詳細!L14)</f>
        <v>0</v>
      </c>
      <c r="M11" s="39">
        <f>SUM(データ詳細!M14)</f>
        <v>0</v>
      </c>
      <c r="N11" s="39">
        <f>SUM(データ詳細!N14)</f>
        <v>0</v>
      </c>
      <c r="O11" s="39">
        <f>SUM(データ詳細!O14)</f>
        <v>0</v>
      </c>
      <c r="P11" s="77">
        <f>SUM(データ詳細!P14)</f>
        <v>0</v>
      </c>
      <c r="Q11" s="66"/>
      <c r="R11" s="38"/>
      <c r="S11" s="38"/>
      <c r="T11" s="38"/>
      <c r="U11" s="38"/>
    </row>
    <row r="12" spans="1:23" x14ac:dyDescent="0.5">
      <c r="A12" s="38"/>
      <c r="B12" s="38"/>
      <c r="C12" s="88"/>
      <c r="D12" s="76" t="s">
        <v>438</v>
      </c>
      <c r="E12" s="38" t="s">
        <v>280</v>
      </c>
      <c r="F12" s="38">
        <v>1</v>
      </c>
      <c r="G12" s="39">
        <f>SUM(データ詳細!G15)</f>
        <v>0</v>
      </c>
      <c r="H12" s="39">
        <f>SUM(データ詳細!H15)</f>
        <v>0</v>
      </c>
      <c r="I12" s="39">
        <f>SUM(データ詳細!I15)</f>
        <v>0</v>
      </c>
      <c r="J12" s="39">
        <f>SUM(データ詳細!J15)</f>
        <v>0</v>
      </c>
      <c r="K12" s="39">
        <f>SUM(データ詳細!K15)</f>
        <v>0</v>
      </c>
      <c r="L12" s="39">
        <f>SUM(データ詳細!L15)</f>
        <v>0</v>
      </c>
      <c r="M12" s="39">
        <f>SUM(データ詳細!M15)</f>
        <v>0</v>
      </c>
      <c r="N12" s="39">
        <f>SUM(データ詳細!N15)</f>
        <v>0</v>
      </c>
      <c r="O12" s="39">
        <f>SUM(データ詳細!O15)</f>
        <v>0</v>
      </c>
      <c r="P12" s="77">
        <f>SUM(データ詳細!P15)</f>
        <v>0</v>
      </c>
      <c r="Q12" s="66"/>
      <c r="R12" s="38"/>
      <c r="S12" s="38"/>
      <c r="T12" s="38"/>
      <c r="U12" s="38"/>
    </row>
    <row r="13" spans="1:23" x14ac:dyDescent="0.5">
      <c r="A13" s="38"/>
      <c r="B13" s="38"/>
      <c r="C13" s="88"/>
      <c r="D13" s="76" t="s">
        <v>439</v>
      </c>
      <c r="E13" s="38" t="s">
        <v>281</v>
      </c>
      <c r="F13" s="38">
        <v>1</v>
      </c>
      <c r="G13" s="39">
        <f>SUM(データ詳細!G16)</f>
        <v>0</v>
      </c>
      <c r="H13" s="39">
        <f>SUM(データ詳細!H16)</f>
        <v>0</v>
      </c>
      <c r="I13" s="39">
        <f>SUM(データ詳細!I16)</f>
        <v>0</v>
      </c>
      <c r="J13" s="39">
        <f>SUM(データ詳細!J16)</f>
        <v>0</v>
      </c>
      <c r="K13" s="39">
        <f>SUM(データ詳細!K16)</f>
        <v>0</v>
      </c>
      <c r="L13" s="39">
        <f>SUM(データ詳細!L16)</f>
        <v>0</v>
      </c>
      <c r="M13" s="39">
        <f>SUM(データ詳細!M16)</f>
        <v>0</v>
      </c>
      <c r="N13" s="39">
        <f>SUM(データ詳細!N16)</f>
        <v>0</v>
      </c>
      <c r="O13" s="39">
        <f>SUM(データ詳細!O16)</f>
        <v>0</v>
      </c>
      <c r="P13" s="77">
        <f>SUM(データ詳細!P16)</f>
        <v>0</v>
      </c>
      <c r="Q13" s="66"/>
      <c r="R13" s="38"/>
      <c r="S13" s="38"/>
      <c r="T13" s="38"/>
      <c r="U13" s="38"/>
    </row>
    <row r="14" spans="1:23" x14ac:dyDescent="0.5">
      <c r="A14" s="38"/>
      <c r="B14" s="38"/>
      <c r="C14" s="88"/>
      <c r="D14" s="76" t="s">
        <v>440</v>
      </c>
      <c r="E14" s="38" t="s">
        <v>282</v>
      </c>
      <c r="F14" s="38">
        <v>1</v>
      </c>
      <c r="G14" s="39">
        <f>SUM(データ詳細!G17)</f>
        <v>0</v>
      </c>
      <c r="H14" s="39">
        <f>SUM(データ詳細!H17)</f>
        <v>0</v>
      </c>
      <c r="I14" s="39">
        <f>SUM(データ詳細!I17)</f>
        <v>0</v>
      </c>
      <c r="J14" s="39">
        <f>SUM(データ詳細!J17)</f>
        <v>0</v>
      </c>
      <c r="K14" s="39">
        <f>SUM(データ詳細!K17)</f>
        <v>0</v>
      </c>
      <c r="L14" s="39">
        <f>SUM(データ詳細!L17)</f>
        <v>0</v>
      </c>
      <c r="M14" s="39">
        <f>SUM(データ詳細!M17)</f>
        <v>0</v>
      </c>
      <c r="N14" s="39">
        <f>SUM(データ詳細!N17)</f>
        <v>0</v>
      </c>
      <c r="O14" s="39">
        <f>SUM(データ詳細!O17)</f>
        <v>0</v>
      </c>
      <c r="P14" s="77">
        <f>SUM(データ詳細!P17)</f>
        <v>0</v>
      </c>
      <c r="Q14" s="66"/>
      <c r="R14" s="38"/>
      <c r="S14" s="38"/>
      <c r="T14" s="38"/>
      <c r="U14" s="38"/>
    </row>
    <row r="15" spans="1:23" x14ac:dyDescent="0.5">
      <c r="A15" s="38"/>
      <c r="B15" s="38"/>
      <c r="C15" s="88"/>
      <c r="D15" s="76" t="s">
        <v>441</v>
      </c>
      <c r="E15" s="38" t="s">
        <v>283</v>
      </c>
      <c r="F15" s="38">
        <v>1</v>
      </c>
      <c r="G15" s="39">
        <f>SUM(データ詳細!G18)</f>
        <v>0</v>
      </c>
      <c r="H15" s="39">
        <f>SUM(データ詳細!H18)</f>
        <v>0</v>
      </c>
      <c r="I15" s="39">
        <f>SUM(データ詳細!I18)</f>
        <v>0</v>
      </c>
      <c r="J15" s="39">
        <f>SUM(データ詳細!J18)</f>
        <v>0</v>
      </c>
      <c r="K15" s="39">
        <f>SUM(データ詳細!K18)</f>
        <v>0</v>
      </c>
      <c r="L15" s="39">
        <f>SUM(データ詳細!L18)</f>
        <v>0</v>
      </c>
      <c r="M15" s="39">
        <f>SUM(データ詳細!M18)</f>
        <v>0</v>
      </c>
      <c r="N15" s="39">
        <f>SUM(データ詳細!N18)</f>
        <v>0</v>
      </c>
      <c r="O15" s="39">
        <f>SUM(データ詳細!O18)</f>
        <v>0</v>
      </c>
      <c r="P15" s="77">
        <f>SUM(データ詳細!P18)</f>
        <v>0</v>
      </c>
      <c r="Q15" s="66"/>
      <c r="R15" s="38"/>
      <c r="S15" s="38"/>
      <c r="T15" s="38"/>
      <c r="U15" s="38"/>
    </row>
    <row r="16" spans="1:23" x14ac:dyDescent="0.5">
      <c r="A16" s="38"/>
      <c r="B16" s="38"/>
      <c r="C16" s="88"/>
      <c r="D16" s="76" t="s">
        <v>442</v>
      </c>
      <c r="E16" s="38" t="s">
        <v>284</v>
      </c>
      <c r="F16" s="38">
        <v>1</v>
      </c>
      <c r="G16" s="39">
        <f>SUM(データ詳細!G19)</f>
        <v>0</v>
      </c>
      <c r="H16" s="39">
        <f>SUM(データ詳細!H19)</f>
        <v>0</v>
      </c>
      <c r="I16" s="39">
        <f>SUM(データ詳細!I19)</f>
        <v>0</v>
      </c>
      <c r="J16" s="39">
        <f>SUM(データ詳細!J19)</f>
        <v>0</v>
      </c>
      <c r="K16" s="39">
        <f>SUM(データ詳細!K19)</f>
        <v>0</v>
      </c>
      <c r="L16" s="39">
        <f>SUM(データ詳細!L19)</f>
        <v>0</v>
      </c>
      <c r="M16" s="39">
        <f>SUM(データ詳細!M19)</f>
        <v>0</v>
      </c>
      <c r="N16" s="39">
        <f>SUM(データ詳細!N19)</f>
        <v>0</v>
      </c>
      <c r="O16" s="39">
        <f>SUM(データ詳細!O19)</f>
        <v>0</v>
      </c>
      <c r="P16" s="77">
        <f>SUM(データ詳細!P19)</f>
        <v>0</v>
      </c>
      <c r="Q16" s="66"/>
      <c r="R16" s="38"/>
      <c r="S16" s="38"/>
      <c r="T16" s="38"/>
      <c r="U16" s="38"/>
    </row>
    <row r="17" spans="1:21" x14ac:dyDescent="0.5">
      <c r="A17" s="38"/>
      <c r="B17" s="38"/>
      <c r="C17" s="88"/>
      <c r="D17" s="76" t="s">
        <v>443</v>
      </c>
      <c r="E17" s="38" t="s">
        <v>285</v>
      </c>
      <c r="F17" s="38">
        <v>1</v>
      </c>
      <c r="G17" s="39">
        <f>SUM(データ詳細!G20)</f>
        <v>0</v>
      </c>
      <c r="H17" s="39">
        <f>SUM(データ詳細!H20)</f>
        <v>0</v>
      </c>
      <c r="I17" s="39">
        <f>SUM(データ詳細!I20)</f>
        <v>0</v>
      </c>
      <c r="J17" s="39">
        <f>SUM(データ詳細!J20)</f>
        <v>0</v>
      </c>
      <c r="K17" s="39">
        <f>SUM(データ詳細!K20)</f>
        <v>0</v>
      </c>
      <c r="L17" s="39">
        <f>SUM(データ詳細!L20)</f>
        <v>0</v>
      </c>
      <c r="M17" s="39">
        <f>SUM(データ詳細!M20)</f>
        <v>0</v>
      </c>
      <c r="N17" s="39">
        <f>SUM(データ詳細!N20)</f>
        <v>0</v>
      </c>
      <c r="O17" s="39">
        <f>SUM(データ詳細!O20)</f>
        <v>0</v>
      </c>
      <c r="P17" s="77">
        <f>SUM(データ詳細!P20)</f>
        <v>0</v>
      </c>
      <c r="Q17" s="66"/>
      <c r="R17" s="38"/>
      <c r="S17" s="38"/>
      <c r="T17" s="38"/>
      <c r="U17" s="38"/>
    </row>
    <row r="18" spans="1:21" x14ac:dyDescent="0.5">
      <c r="A18" s="38"/>
      <c r="B18" s="38"/>
      <c r="C18" s="88"/>
      <c r="D18" s="76" t="s">
        <v>444</v>
      </c>
      <c r="E18" s="38" t="s">
        <v>286</v>
      </c>
      <c r="F18" s="38">
        <v>1</v>
      </c>
      <c r="G18" s="39">
        <f>SUM(データ詳細!G21)</f>
        <v>0</v>
      </c>
      <c r="H18" s="39">
        <f>SUM(データ詳細!H21)</f>
        <v>0</v>
      </c>
      <c r="I18" s="39">
        <f>SUM(データ詳細!I21)</f>
        <v>0</v>
      </c>
      <c r="J18" s="39">
        <f>SUM(データ詳細!J21)</f>
        <v>0</v>
      </c>
      <c r="K18" s="39">
        <f>SUM(データ詳細!K21)</f>
        <v>0</v>
      </c>
      <c r="L18" s="39">
        <f>SUM(データ詳細!L21)</f>
        <v>0</v>
      </c>
      <c r="M18" s="39">
        <f>SUM(データ詳細!M21)</f>
        <v>0</v>
      </c>
      <c r="N18" s="39">
        <f>SUM(データ詳細!N21)</f>
        <v>0</v>
      </c>
      <c r="O18" s="39">
        <f>SUM(データ詳細!O21)</f>
        <v>0</v>
      </c>
      <c r="P18" s="77">
        <f>SUM(データ詳細!P21)</f>
        <v>0</v>
      </c>
      <c r="Q18" s="66"/>
      <c r="R18" s="38"/>
      <c r="S18" s="38"/>
      <c r="T18" s="38"/>
      <c r="U18" s="38"/>
    </row>
    <row r="19" spans="1:21" x14ac:dyDescent="0.5">
      <c r="A19" s="38"/>
      <c r="B19" s="38"/>
      <c r="C19" s="88"/>
      <c r="D19" s="76" t="s">
        <v>445</v>
      </c>
      <c r="E19" s="38" t="s">
        <v>287</v>
      </c>
      <c r="F19" s="38">
        <v>1</v>
      </c>
      <c r="G19" s="39">
        <f>SUM(データ詳細!G22)</f>
        <v>0</v>
      </c>
      <c r="H19" s="39">
        <f>SUM(データ詳細!H22)</f>
        <v>0</v>
      </c>
      <c r="I19" s="39">
        <f>SUM(データ詳細!I22)</f>
        <v>0</v>
      </c>
      <c r="J19" s="39">
        <f>SUM(データ詳細!J22)</f>
        <v>0</v>
      </c>
      <c r="K19" s="39">
        <f>SUM(データ詳細!K22)</f>
        <v>0</v>
      </c>
      <c r="L19" s="39">
        <f>SUM(データ詳細!L22)</f>
        <v>0</v>
      </c>
      <c r="M19" s="39">
        <f>SUM(データ詳細!M22)</f>
        <v>0</v>
      </c>
      <c r="N19" s="39">
        <f>SUM(データ詳細!N22)</f>
        <v>0</v>
      </c>
      <c r="O19" s="39">
        <f>SUM(データ詳細!O22)</f>
        <v>0</v>
      </c>
      <c r="P19" s="77">
        <f>SUM(データ詳細!P22)</f>
        <v>0</v>
      </c>
      <c r="Q19" s="66"/>
      <c r="R19" s="38"/>
      <c r="S19" s="38"/>
      <c r="T19" s="38"/>
      <c r="U19" s="38"/>
    </row>
    <row r="20" spans="1:21" x14ac:dyDescent="0.5">
      <c r="A20" s="38"/>
      <c r="B20" s="38"/>
      <c r="C20" s="88"/>
      <c r="D20" s="76" t="s">
        <v>446</v>
      </c>
      <c r="E20" s="38" t="s">
        <v>288</v>
      </c>
      <c r="F20" s="38">
        <v>1</v>
      </c>
      <c r="G20" s="39">
        <f>SUM(データ詳細!G23)</f>
        <v>0</v>
      </c>
      <c r="H20" s="39">
        <f>SUM(データ詳細!H23)</f>
        <v>0</v>
      </c>
      <c r="I20" s="39">
        <f>SUM(データ詳細!I23)</f>
        <v>0</v>
      </c>
      <c r="J20" s="39">
        <f>SUM(データ詳細!J23)</f>
        <v>0</v>
      </c>
      <c r="K20" s="39">
        <f>SUM(データ詳細!K23)</f>
        <v>0</v>
      </c>
      <c r="L20" s="39">
        <f>SUM(データ詳細!L23)</f>
        <v>0</v>
      </c>
      <c r="M20" s="39">
        <f>SUM(データ詳細!M23)</f>
        <v>0</v>
      </c>
      <c r="N20" s="39">
        <f>SUM(データ詳細!N23)</f>
        <v>0</v>
      </c>
      <c r="O20" s="39">
        <f>SUM(データ詳細!O23)</f>
        <v>0</v>
      </c>
      <c r="P20" s="77">
        <f>SUM(データ詳細!P23)</f>
        <v>0</v>
      </c>
      <c r="Q20" s="66"/>
      <c r="R20" s="38"/>
      <c r="S20" s="38"/>
      <c r="T20" s="38"/>
      <c r="U20" s="38"/>
    </row>
    <row r="21" spans="1:21" x14ac:dyDescent="0.5">
      <c r="A21" s="38"/>
      <c r="B21" s="38"/>
      <c r="C21" s="88"/>
      <c r="D21" s="76" t="s">
        <v>447</v>
      </c>
      <c r="E21" s="38" t="s">
        <v>289</v>
      </c>
      <c r="F21" s="38">
        <v>1</v>
      </c>
      <c r="G21" s="39">
        <f>SUM(データ詳細!G24)</f>
        <v>128271600</v>
      </c>
      <c r="H21" s="39">
        <f>SUM(データ詳細!H24)</f>
        <v>0</v>
      </c>
      <c r="I21" s="39">
        <f>SUM(データ詳細!I24)</f>
        <v>128271600</v>
      </c>
      <c r="J21" s="39">
        <f>SUM(データ詳細!J24)</f>
        <v>0</v>
      </c>
      <c r="K21" s="39">
        <f>SUM(データ詳細!K24)</f>
        <v>0</v>
      </c>
      <c r="L21" s="39">
        <f>SUM(データ詳細!L24)</f>
        <v>0</v>
      </c>
      <c r="M21" s="39">
        <f>SUM(データ詳細!M24)</f>
        <v>0</v>
      </c>
      <c r="N21" s="39">
        <f>SUM(データ詳細!N24)</f>
        <v>0</v>
      </c>
      <c r="O21" s="39">
        <f>SUM(データ詳細!O24)</f>
        <v>128271600</v>
      </c>
      <c r="P21" s="77">
        <f>SUM(データ詳細!P24)</f>
        <v>128271600</v>
      </c>
      <c r="Q21" s="66"/>
      <c r="R21" s="38"/>
      <c r="S21" s="38"/>
      <c r="T21" s="38"/>
      <c r="U21" s="38"/>
    </row>
    <row r="22" spans="1:21" x14ac:dyDescent="0.5">
      <c r="A22" s="38"/>
      <c r="B22" s="38"/>
      <c r="C22" s="88"/>
      <c r="D22" s="76" t="s">
        <v>448</v>
      </c>
      <c r="E22" s="38" t="s">
        <v>393</v>
      </c>
      <c r="F22" s="38">
        <v>1</v>
      </c>
      <c r="G22" s="39">
        <f>SUM(データ詳細!G25)</f>
        <v>-71586720</v>
      </c>
      <c r="H22" s="39">
        <f>SUM(データ詳細!H25)</f>
        <v>0</v>
      </c>
      <c r="I22" s="39">
        <f>SUM(データ詳細!I25)</f>
        <v>-71586720</v>
      </c>
      <c r="J22" s="39">
        <f>SUM(データ詳細!J25)</f>
        <v>0</v>
      </c>
      <c r="K22" s="39">
        <f>SUM(データ詳細!K25)</f>
        <v>11472840</v>
      </c>
      <c r="L22" s="39">
        <f>SUM(データ詳細!L25)</f>
        <v>0</v>
      </c>
      <c r="M22" s="39">
        <f>SUM(データ詳細!M25)</f>
        <v>11472840</v>
      </c>
      <c r="N22" s="39">
        <f>SUM(データ詳細!N25)</f>
        <v>-11472840</v>
      </c>
      <c r="O22" s="39">
        <f>SUM(データ詳細!O25)</f>
        <v>-83059560</v>
      </c>
      <c r="P22" s="77">
        <f>SUM(データ詳細!P25)</f>
        <v>-83059560</v>
      </c>
      <c r="Q22" s="66"/>
      <c r="R22" s="38"/>
      <c r="S22" s="38"/>
      <c r="T22" s="38"/>
      <c r="U22" s="38"/>
    </row>
    <row r="23" spans="1:21" x14ac:dyDescent="0.5">
      <c r="A23" s="38"/>
      <c r="B23" s="38"/>
      <c r="C23" s="88"/>
      <c r="D23" s="76" t="s">
        <v>449</v>
      </c>
      <c r="E23" s="38" t="s">
        <v>394</v>
      </c>
      <c r="F23" s="38">
        <v>1</v>
      </c>
      <c r="G23" s="39">
        <f>SUM(データ詳細!G26)</f>
        <v>0</v>
      </c>
      <c r="H23" s="39">
        <f>SUM(データ詳細!H26)</f>
        <v>0</v>
      </c>
      <c r="I23" s="39">
        <f>SUM(データ詳細!I26)</f>
        <v>0</v>
      </c>
      <c r="J23" s="39">
        <f>SUM(データ詳細!J26)</f>
        <v>0</v>
      </c>
      <c r="K23" s="39">
        <f>SUM(データ詳細!K26)</f>
        <v>0</v>
      </c>
      <c r="L23" s="39">
        <f>SUM(データ詳細!L26)</f>
        <v>0</v>
      </c>
      <c r="M23" s="39">
        <f>SUM(データ詳細!M26)</f>
        <v>0</v>
      </c>
      <c r="N23" s="39">
        <f>SUM(データ詳細!N26)</f>
        <v>0</v>
      </c>
      <c r="O23" s="39">
        <f>SUM(データ詳細!O26)</f>
        <v>0</v>
      </c>
      <c r="P23" s="77">
        <f>SUM(データ詳細!P26)</f>
        <v>0</v>
      </c>
      <c r="Q23" s="66"/>
      <c r="R23" s="38"/>
      <c r="S23" s="38"/>
      <c r="T23" s="38"/>
      <c r="U23" s="38"/>
    </row>
    <row r="24" spans="1:21" ht="17.399999999999999" thickBot="1" x14ac:dyDescent="0.55000000000000004">
      <c r="A24" s="38"/>
      <c r="B24" s="38"/>
      <c r="C24" s="88"/>
      <c r="D24" s="78" t="s">
        <v>450</v>
      </c>
      <c r="E24" s="79" t="s">
        <v>395</v>
      </c>
      <c r="F24" s="79">
        <v>1</v>
      </c>
      <c r="G24" s="80">
        <f>SUM(データ詳細!G27)</f>
        <v>2542320</v>
      </c>
      <c r="H24" s="80">
        <f>SUM(データ詳細!H27)</f>
        <v>0</v>
      </c>
      <c r="I24" s="80">
        <f>SUM(データ詳細!I27)</f>
        <v>2542320</v>
      </c>
      <c r="J24" s="80">
        <f>SUM(データ詳細!J27)</f>
        <v>0</v>
      </c>
      <c r="K24" s="80">
        <f>SUM(データ詳細!K27)</f>
        <v>0</v>
      </c>
      <c r="L24" s="80">
        <f>SUM(データ詳細!L27)</f>
        <v>0</v>
      </c>
      <c r="M24" s="80">
        <f>SUM(データ詳細!M27)</f>
        <v>0</v>
      </c>
      <c r="N24" s="80">
        <f>SUM(データ詳細!N27)</f>
        <v>0</v>
      </c>
      <c r="O24" s="80">
        <f>SUM(データ詳細!O27)</f>
        <v>2542320</v>
      </c>
      <c r="P24" s="81">
        <f>SUM(データ詳細!P27)</f>
        <v>2542320</v>
      </c>
      <c r="Q24" s="66"/>
      <c r="R24" s="38"/>
      <c r="S24" s="38"/>
      <c r="T24" s="38"/>
      <c r="U24" s="38"/>
    </row>
    <row r="25" spans="1:21" x14ac:dyDescent="0.5">
      <c r="A25" s="38"/>
      <c r="B25" s="38"/>
      <c r="C25" s="88"/>
      <c r="D25" s="72" t="s">
        <v>451</v>
      </c>
      <c r="E25" s="73" t="s">
        <v>290</v>
      </c>
      <c r="F25" s="73">
        <v>1</v>
      </c>
      <c r="G25" s="74">
        <f>SUM(データ詳細!G28:G42)</f>
        <v>33524900</v>
      </c>
      <c r="H25" s="74">
        <f>SUM(データ詳細!H28:H42)</f>
        <v>0</v>
      </c>
      <c r="I25" s="74">
        <f>SUM(データ詳細!I28:I42)</f>
        <v>33524900</v>
      </c>
      <c r="J25" s="74">
        <f>SUM(データ詳細!J28:J42)</f>
        <v>0</v>
      </c>
      <c r="K25" s="74">
        <f>SUM(データ詳細!K28:K42)</f>
        <v>0</v>
      </c>
      <c r="L25" s="74">
        <f>SUM(データ詳細!L28:L42)</f>
        <v>0</v>
      </c>
      <c r="M25" s="74">
        <f>SUM(データ詳細!M28:M42)</f>
        <v>0</v>
      </c>
      <c r="N25" s="74">
        <f>SUM(データ詳細!N28:N42)</f>
        <v>0</v>
      </c>
      <c r="O25" s="74">
        <f>SUM(データ詳細!O28:O42)</f>
        <v>33524900</v>
      </c>
      <c r="P25" s="75">
        <f>SUM(データ詳細!P28:P42)</f>
        <v>33524900</v>
      </c>
      <c r="Q25" s="66"/>
      <c r="R25" s="38"/>
      <c r="S25" s="38"/>
      <c r="T25" s="38"/>
      <c r="U25" s="38"/>
    </row>
    <row r="26" spans="1:21" x14ac:dyDescent="0.5">
      <c r="A26" s="38"/>
      <c r="B26" s="38"/>
      <c r="C26" s="88"/>
      <c r="D26" s="76" t="s">
        <v>452</v>
      </c>
      <c r="E26" s="38" t="s">
        <v>291</v>
      </c>
      <c r="F26" s="38">
        <v>1</v>
      </c>
      <c r="G26" s="39">
        <f>SUM(データ詳細!G43)</f>
        <v>0</v>
      </c>
      <c r="H26" s="39">
        <f>SUM(データ詳細!H43)</f>
        <v>0</v>
      </c>
      <c r="I26" s="39">
        <f>SUM(データ詳細!I43)</f>
        <v>0</v>
      </c>
      <c r="J26" s="39">
        <f>SUM(データ詳細!J43)</f>
        <v>0</v>
      </c>
      <c r="K26" s="39">
        <f>SUM(データ詳細!K43)</f>
        <v>0</v>
      </c>
      <c r="L26" s="39">
        <f>SUM(データ詳細!L43)</f>
        <v>0</v>
      </c>
      <c r="M26" s="39">
        <f>SUM(データ詳細!M43)</f>
        <v>0</v>
      </c>
      <c r="N26" s="39">
        <f>SUM(データ詳細!N43)</f>
        <v>0</v>
      </c>
      <c r="O26" s="39">
        <f>SUM(データ詳細!O43)</f>
        <v>0</v>
      </c>
      <c r="P26" s="77">
        <f>SUM(データ詳細!P43)</f>
        <v>0</v>
      </c>
      <c r="Q26" s="66"/>
      <c r="R26" s="38"/>
      <c r="S26" s="38"/>
      <c r="T26" s="38"/>
      <c r="U26" s="38"/>
    </row>
    <row r="27" spans="1:21" x14ac:dyDescent="0.5">
      <c r="A27" s="38"/>
      <c r="B27" s="38"/>
      <c r="C27" s="88"/>
      <c r="D27" s="76" t="s">
        <v>453</v>
      </c>
      <c r="E27" s="38" t="s">
        <v>292</v>
      </c>
      <c r="F27" s="38">
        <v>1</v>
      </c>
      <c r="G27" s="39">
        <f>SUM(データ詳細!G44:G58)</f>
        <v>965009460</v>
      </c>
      <c r="H27" s="39">
        <f>SUM(データ詳細!H44:H58)</f>
        <v>0</v>
      </c>
      <c r="I27" s="39">
        <f>SUM(データ詳細!I44:I58)</f>
        <v>965009460</v>
      </c>
      <c r="J27" s="39">
        <f>SUM(データ詳細!J44:J58)</f>
        <v>33550000</v>
      </c>
      <c r="K27" s="39">
        <f>SUM(データ詳細!K44:K58)</f>
        <v>0</v>
      </c>
      <c r="L27" s="39">
        <f>SUM(データ詳細!L44:L58)</f>
        <v>33550000</v>
      </c>
      <c r="M27" s="39">
        <f>SUM(データ詳細!M44:M58)</f>
        <v>0</v>
      </c>
      <c r="N27" s="39">
        <f>SUM(データ詳細!N44:N58)</f>
        <v>33550000</v>
      </c>
      <c r="O27" s="39">
        <f>SUM(データ詳細!O44:O58)</f>
        <v>998559460</v>
      </c>
      <c r="P27" s="77">
        <f>SUM(データ詳細!P44:P58)</f>
        <v>998559460</v>
      </c>
      <c r="Q27" s="66"/>
      <c r="R27" s="38"/>
      <c r="S27" s="38"/>
      <c r="T27" s="38"/>
      <c r="U27" s="38"/>
    </row>
    <row r="28" spans="1:21" x14ac:dyDescent="0.5">
      <c r="A28" s="38"/>
      <c r="B28" s="38"/>
      <c r="C28" s="88"/>
      <c r="D28" s="76" t="s">
        <v>454</v>
      </c>
      <c r="E28" s="38" t="s">
        <v>293</v>
      </c>
      <c r="F28" s="38">
        <v>1</v>
      </c>
      <c r="G28" s="39">
        <f>SUM(データ詳細!G59:G73)</f>
        <v>-705033478</v>
      </c>
      <c r="H28" s="39">
        <f>SUM(データ詳細!H59:H73)</f>
        <v>0</v>
      </c>
      <c r="I28" s="39">
        <f>SUM(データ詳細!I59:I73)</f>
        <v>-705033478</v>
      </c>
      <c r="J28" s="39">
        <f>SUM(データ詳細!J59:J73)</f>
        <v>0</v>
      </c>
      <c r="K28" s="39">
        <f>SUM(データ詳細!K59:K73)</f>
        <v>14425194</v>
      </c>
      <c r="L28" s="39">
        <f>SUM(データ詳細!L59:L73)</f>
        <v>0</v>
      </c>
      <c r="M28" s="39">
        <f>SUM(データ詳細!M59:M73)</f>
        <v>14425194</v>
      </c>
      <c r="N28" s="39">
        <f>SUM(データ詳細!N59:N73)</f>
        <v>-14425194</v>
      </c>
      <c r="O28" s="39">
        <f>SUM(データ詳細!O59:O73)</f>
        <v>-719458672</v>
      </c>
      <c r="P28" s="77">
        <f>SUM(データ詳細!P59:P73)</f>
        <v>-719458672</v>
      </c>
      <c r="Q28" s="66"/>
      <c r="R28" s="38"/>
      <c r="S28" s="38"/>
      <c r="T28" s="38"/>
      <c r="U28" s="38"/>
    </row>
    <row r="29" spans="1:21" x14ac:dyDescent="0.5">
      <c r="A29" s="38"/>
      <c r="B29" s="38"/>
      <c r="C29" s="88"/>
      <c r="D29" s="76" t="s">
        <v>455</v>
      </c>
      <c r="E29" s="38" t="s">
        <v>294</v>
      </c>
      <c r="F29" s="38">
        <v>1</v>
      </c>
      <c r="G29" s="39">
        <f>SUM(データ詳細!G74)</f>
        <v>0</v>
      </c>
      <c r="H29" s="39">
        <f>SUM(データ詳細!H74)</f>
        <v>0</v>
      </c>
      <c r="I29" s="39">
        <f>SUM(データ詳細!I74)</f>
        <v>0</v>
      </c>
      <c r="J29" s="39">
        <f>SUM(データ詳細!J74)</f>
        <v>0</v>
      </c>
      <c r="K29" s="39">
        <f>SUM(データ詳細!K74)</f>
        <v>0</v>
      </c>
      <c r="L29" s="39">
        <f>SUM(データ詳細!L74)</f>
        <v>0</v>
      </c>
      <c r="M29" s="39">
        <f>SUM(データ詳細!M74)</f>
        <v>0</v>
      </c>
      <c r="N29" s="39">
        <f>SUM(データ詳細!N74)</f>
        <v>0</v>
      </c>
      <c r="O29" s="39">
        <f>SUM(データ詳細!O74)</f>
        <v>0</v>
      </c>
      <c r="P29" s="77">
        <f>SUM(データ詳細!P74)</f>
        <v>0</v>
      </c>
      <c r="Q29" s="66"/>
      <c r="R29" s="38"/>
      <c r="S29" s="38"/>
      <c r="T29" s="38"/>
      <c r="U29" s="38"/>
    </row>
    <row r="30" spans="1:21" x14ac:dyDescent="0.5">
      <c r="A30" s="38"/>
      <c r="B30" s="38"/>
      <c r="C30" s="88"/>
      <c r="D30" s="76" t="s">
        <v>456</v>
      </c>
      <c r="E30" s="38" t="s">
        <v>295</v>
      </c>
      <c r="F30" s="38">
        <v>1</v>
      </c>
      <c r="G30" s="39">
        <f>SUM(データ詳細!G75:G89)</f>
        <v>62188174710</v>
      </c>
      <c r="H30" s="39">
        <f>SUM(データ詳細!H75:H89)</f>
        <v>0</v>
      </c>
      <c r="I30" s="39">
        <f>SUM(データ詳細!I75:I89)</f>
        <v>62188174710</v>
      </c>
      <c r="J30" s="39">
        <f>SUM(データ詳細!J75:J89)</f>
        <v>162631700</v>
      </c>
      <c r="K30" s="39">
        <f>SUM(データ詳細!K75:K89)</f>
        <v>0</v>
      </c>
      <c r="L30" s="39">
        <f>SUM(データ詳細!L75:L89)</f>
        <v>162631700</v>
      </c>
      <c r="M30" s="39">
        <f>SUM(データ詳細!M75:M89)</f>
        <v>0</v>
      </c>
      <c r="N30" s="39">
        <f>SUM(データ詳細!N75:N89)</f>
        <v>162631700</v>
      </c>
      <c r="O30" s="39">
        <f>SUM(データ詳細!O75:O89)</f>
        <v>62350806410</v>
      </c>
      <c r="P30" s="77">
        <f>SUM(データ詳細!P75:P89)</f>
        <v>62350806410</v>
      </c>
      <c r="Q30" s="66"/>
      <c r="R30" s="38"/>
      <c r="S30" s="38"/>
      <c r="T30" s="38"/>
      <c r="U30" s="38"/>
    </row>
    <row r="31" spans="1:21" x14ac:dyDescent="0.5">
      <c r="A31" s="38"/>
      <c r="B31" s="38"/>
      <c r="C31" s="88"/>
      <c r="D31" s="76" t="s">
        <v>457</v>
      </c>
      <c r="E31" s="38" t="s">
        <v>296</v>
      </c>
      <c r="F31" s="38">
        <v>1</v>
      </c>
      <c r="G31" s="39">
        <f>SUM(データ詳細!G90:G104)</f>
        <v>-58399144903</v>
      </c>
      <c r="H31" s="39">
        <f>SUM(データ詳細!H90:H104)</f>
        <v>0</v>
      </c>
      <c r="I31" s="39">
        <f>SUM(データ詳細!I90:I104)</f>
        <v>-58399144903</v>
      </c>
      <c r="J31" s="39">
        <f>SUM(データ詳細!J90:J104)</f>
        <v>0</v>
      </c>
      <c r="K31" s="39">
        <f>SUM(データ詳細!K90:K104)</f>
        <v>210256915</v>
      </c>
      <c r="L31" s="39">
        <f>SUM(データ詳細!L90:L104)</f>
        <v>0</v>
      </c>
      <c r="M31" s="39">
        <f>SUM(データ詳細!M90:M104)</f>
        <v>210256915</v>
      </c>
      <c r="N31" s="39">
        <f>SUM(データ詳細!N90:N104)</f>
        <v>-210256915</v>
      </c>
      <c r="O31" s="39">
        <f>SUM(データ詳細!O90:O104)</f>
        <v>-58609401818</v>
      </c>
      <c r="P31" s="77">
        <f>SUM(データ詳細!P90:P104)</f>
        <v>-58609401818</v>
      </c>
      <c r="Q31" s="66"/>
      <c r="R31" s="38"/>
      <c r="S31" s="38"/>
      <c r="T31" s="38"/>
      <c r="U31" s="38"/>
    </row>
    <row r="32" spans="1:21" x14ac:dyDescent="0.5">
      <c r="A32" s="38"/>
      <c r="B32" s="38"/>
      <c r="C32" s="88"/>
      <c r="D32" s="76" t="s">
        <v>458</v>
      </c>
      <c r="E32" s="38" t="s">
        <v>297</v>
      </c>
      <c r="F32" s="38">
        <v>1</v>
      </c>
      <c r="G32" s="39">
        <f>SUM(データ詳細!G105)</f>
        <v>0</v>
      </c>
      <c r="H32" s="39">
        <f>SUM(データ詳細!H105)</f>
        <v>0</v>
      </c>
      <c r="I32" s="39">
        <f>SUM(データ詳細!I105)</f>
        <v>0</v>
      </c>
      <c r="J32" s="39">
        <f>SUM(データ詳細!J105)</f>
        <v>0</v>
      </c>
      <c r="K32" s="39">
        <f>SUM(データ詳細!K105)</f>
        <v>0</v>
      </c>
      <c r="L32" s="39">
        <f>SUM(データ詳細!L105)</f>
        <v>0</v>
      </c>
      <c r="M32" s="39">
        <f>SUM(データ詳細!M105)</f>
        <v>0</v>
      </c>
      <c r="N32" s="39">
        <f>SUM(データ詳細!N105)</f>
        <v>0</v>
      </c>
      <c r="O32" s="39">
        <f>SUM(データ詳細!O105)</f>
        <v>0</v>
      </c>
      <c r="P32" s="77">
        <f>SUM(データ詳細!P105)</f>
        <v>0</v>
      </c>
      <c r="Q32" s="66"/>
      <c r="R32" s="38"/>
      <c r="S32" s="38"/>
      <c r="T32" s="38"/>
      <c r="U32" s="38"/>
    </row>
    <row r="33" spans="1:21" x14ac:dyDescent="0.5">
      <c r="A33" s="38"/>
      <c r="B33" s="38"/>
      <c r="C33" s="88"/>
      <c r="D33" s="76" t="s">
        <v>459</v>
      </c>
      <c r="E33" s="38" t="s">
        <v>298</v>
      </c>
      <c r="F33" s="38">
        <v>1</v>
      </c>
      <c r="G33" s="39">
        <f>SUM(データ詳細!G106)</f>
        <v>5346000</v>
      </c>
      <c r="H33" s="39">
        <f>SUM(データ詳細!H106)</f>
        <v>0</v>
      </c>
      <c r="I33" s="39">
        <f>SUM(データ詳細!I106)</f>
        <v>5346000</v>
      </c>
      <c r="J33" s="39">
        <f>SUM(データ詳細!J106)</f>
        <v>0</v>
      </c>
      <c r="K33" s="39">
        <f>SUM(データ詳細!K106)</f>
        <v>0</v>
      </c>
      <c r="L33" s="39">
        <f>SUM(データ詳細!L106)</f>
        <v>0</v>
      </c>
      <c r="M33" s="39">
        <f>SUM(データ詳細!M106)</f>
        <v>0</v>
      </c>
      <c r="N33" s="39">
        <f>SUM(データ詳細!N106)</f>
        <v>0</v>
      </c>
      <c r="O33" s="39">
        <f>SUM(データ詳細!O106)</f>
        <v>5346000</v>
      </c>
      <c r="P33" s="77">
        <f>SUM(データ詳細!P106)</f>
        <v>5346000</v>
      </c>
      <c r="Q33" s="66"/>
      <c r="R33" s="38"/>
      <c r="S33" s="38"/>
      <c r="T33" s="38"/>
      <c r="U33" s="38"/>
    </row>
    <row r="34" spans="1:21" x14ac:dyDescent="0.5">
      <c r="A34" s="38"/>
      <c r="B34" s="38"/>
      <c r="C34" s="88"/>
      <c r="D34" s="76" t="s">
        <v>460</v>
      </c>
      <c r="E34" s="38" t="s">
        <v>299</v>
      </c>
      <c r="F34" s="38">
        <v>1</v>
      </c>
      <c r="G34" s="39">
        <f>SUM(データ詳細!G107)</f>
        <v>-892782</v>
      </c>
      <c r="H34" s="39">
        <f>SUM(データ詳細!H107)</f>
        <v>0</v>
      </c>
      <c r="I34" s="39">
        <f>SUM(データ詳細!I107)</f>
        <v>-892782</v>
      </c>
      <c r="J34" s="39">
        <f>SUM(データ詳細!J107)</f>
        <v>0</v>
      </c>
      <c r="K34" s="39">
        <f>SUM(データ詳細!K107)</f>
        <v>892782</v>
      </c>
      <c r="L34" s="39">
        <f>SUM(データ詳細!L107)</f>
        <v>0</v>
      </c>
      <c r="M34" s="39">
        <f>SUM(データ詳細!M107)</f>
        <v>892782</v>
      </c>
      <c r="N34" s="39">
        <f>SUM(データ詳細!N107)</f>
        <v>-892782</v>
      </c>
      <c r="O34" s="39">
        <f>SUM(データ詳細!O107)</f>
        <v>-1785564</v>
      </c>
      <c r="P34" s="77">
        <f>SUM(データ詳細!P107)</f>
        <v>-1785564</v>
      </c>
      <c r="Q34" s="66"/>
      <c r="R34" s="38"/>
      <c r="S34" s="38"/>
      <c r="T34" s="38"/>
      <c r="U34" s="38"/>
    </row>
    <row r="35" spans="1:21" x14ac:dyDescent="0.5">
      <c r="A35" s="38"/>
      <c r="B35" s="38"/>
      <c r="C35" s="88"/>
      <c r="D35" s="76" t="s">
        <v>461</v>
      </c>
      <c r="E35" s="38" t="s">
        <v>300</v>
      </c>
      <c r="F35" s="38">
        <v>1</v>
      </c>
      <c r="G35" s="39">
        <f>SUM(データ詳細!G108)</f>
        <v>0</v>
      </c>
      <c r="H35" s="39">
        <f>SUM(データ詳細!H108)</f>
        <v>0</v>
      </c>
      <c r="I35" s="39">
        <f>SUM(データ詳細!I108)</f>
        <v>0</v>
      </c>
      <c r="J35" s="39">
        <f>SUM(データ詳細!J108)</f>
        <v>0</v>
      </c>
      <c r="K35" s="39">
        <f>SUM(データ詳細!K108)</f>
        <v>0</v>
      </c>
      <c r="L35" s="39">
        <f>SUM(データ詳細!L108)</f>
        <v>0</v>
      </c>
      <c r="M35" s="39">
        <f>SUM(データ詳細!M108)</f>
        <v>0</v>
      </c>
      <c r="N35" s="39">
        <f>SUM(データ詳細!N108)</f>
        <v>0</v>
      </c>
      <c r="O35" s="39">
        <f>SUM(データ詳細!O108)</f>
        <v>0</v>
      </c>
      <c r="P35" s="77">
        <f>SUM(データ詳細!P108)</f>
        <v>0</v>
      </c>
      <c r="Q35" s="66"/>
      <c r="R35" s="38"/>
      <c r="S35" s="38"/>
      <c r="T35" s="38"/>
      <c r="U35" s="38"/>
    </row>
    <row r="36" spans="1:21" ht="17.399999999999999" thickBot="1" x14ac:dyDescent="0.55000000000000004">
      <c r="A36" s="38"/>
      <c r="B36" s="38"/>
      <c r="C36" s="88"/>
      <c r="D36" s="78" t="s">
        <v>462</v>
      </c>
      <c r="E36" s="79" t="s">
        <v>301</v>
      </c>
      <c r="F36" s="79">
        <v>1</v>
      </c>
      <c r="G36" s="80">
        <f>SUM(データ詳細!G109)</f>
        <v>7830000</v>
      </c>
      <c r="H36" s="80">
        <f>SUM(データ詳細!H109)</f>
        <v>0</v>
      </c>
      <c r="I36" s="80">
        <f>SUM(データ詳細!I109)</f>
        <v>7830000</v>
      </c>
      <c r="J36" s="80">
        <f>SUM(データ詳細!J109)</f>
        <v>0</v>
      </c>
      <c r="K36" s="80">
        <f>SUM(データ詳細!K109)</f>
        <v>0</v>
      </c>
      <c r="L36" s="80">
        <f>SUM(データ詳細!L109)</f>
        <v>0</v>
      </c>
      <c r="M36" s="80">
        <f>SUM(データ詳細!M109)</f>
        <v>0</v>
      </c>
      <c r="N36" s="80">
        <f>SUM(データ詳細!N109)</f>
        <v>0</v>
      </c>
      <c r="O36" s="80">
        <f>SUM(データ詳細!O109)</f>
        <v>7830000</v>
      </c>
      <c r="P36" s="81">
        <f>SUM(データ詳細!P109)</f>
        <v>7830000</v>
      </c>
      <c r="Q36" s="66"/>
      <c r="R36" s="38"/>
      <c r="S36" s="38"/>
      <c r="T36" s="38"/>
      <c r="U36" s="38"/>
    </row>
    <row r="37" spans="1:21" x14ac:dyDescent="0.5">
      <c r="A37" s="38"/>
      <c r="B37" s="38"/>
      <c r="C37" s="88"/>
      <c r="D37" s="72" t="s">
        <v>463</v>
      </c>
      <c r="E37" s="73" t="s">
        <v>302</v>
      </c>
      <c r="F37" s="73">
        <v>1</v>
      </c>
      <c r="G37" s="74">
        <f>SUM(データ詳細!G110:G112)</f>
        <v>980310105</v>
      </c>
      <c r="H37" s="74">
        <f>SUM(データ詳細!H110:H112)</f>
        <v>0</v>
      </c>
      <c r="I37" s="74">
        <f>SUM(データ詳細!I110:I112)</f>
        <v>980310105</v>
      </c>
      <c r="J37" s="74">
        <f>SUM(データ詳細!J110:J112)</f>
        <v>16804150</v>
      </c>
      <c r="K37" s="74">
        <f>SUM(データ詳細!K110:K112)</f>
        <v>0</v>
      </c>
      <c r="L37" s="74">
        <f>SUM(データ詳細!L110:L112)</f>
        <v>16804150</v>
      </c>
      <c r="M37" s="74">
        <f>SUM(データ詳細!M110:M112)</f>
        <v>0</v>
      </c>
      <c r="N37" s="74">
        <f>SUM(データ詳細!N110:N112)</f>
        <v>16804150</v>
      </c>
      <c r="O37" s="74">
        <f>SUM(データ詳細!O110:O112)</f>
        <v>997114255</v>
      </c>
      <c r="P37" s="75">
        <f>SUM(データ詳細!P110:P112)</f>
        <v>997114255</v>
      </c>
      <c r="Q37" s="66"/>
      <c r="R37" s="38"/>
      <c r="S37" s="38"/>
      <c r="T37" s="38"/>
      <c r="U37" s="38"/>
    </row>
    <row r="38" spans="1:21" x14ac:dyDescent="0.5">
      <c r="A38" s="38"/>
      <c r="B38" s="38"/>
      <c r="C38" s="88"/>
      <c r="D38" s="76" t="s">
        <v>464</v>
      </c>
      <c r="E38" s="38" t="s">
        <v>303</v>
      </c>
      <c r="F38" s="38">
        <v>1</v>
      </c>
      <c r="G38" s="39">
        <f>SUM(データ詳細!G113:G114)</f>
        <v>-906742659</v>
      </c>
      <c r="H38" s="39">
        <f>SUM(データ詳細!H113:H114)</f>
        <v>0</v>
      </c>
      <c r="I38" s="39">
        <f>SUM(データ詳細!I113:I114)</f>
        <v>-906742659</v>
      </c>
      <c r="J38" s="39">
        <f>SUM(データ詳細!J113:J114)</f>
        <v>0</v>
      </c>
      <c r="K38" s="39">
        <f>SUM(データ詳細!K113:K114)</f>
        <v>27576956</v>
      </c>
      <c r="L38" s="39">
        <f>SUM(データ詳細!L113:L114)</f>
        <v>0</v>
      </c>
      <c r="M38" s="39">
        <f>SUM(データ詳細!M113:M114)</f>
        <v>27576956</v>
      </c>
      <c r="N38" s="39">
        <f>SUM(データ詳細!N113:N114)</f>
        <v>-27576956</v>
      </c>
      <c r="O38" s="39">
        <f>SUM(データ詳細!O113:O114)</f>
        <v>-934319615</v>
      </c>
      <c r="P38" s="77">
        <f>SUM(データ詳細!P113:P114)</f>
        <v>-934319615</v>
      </c>
      <c r="Q38" s="66"/>
      <c r="R38" s="38"/>
      <c r="S38" s="38"/>
      <c r="T38" s="38"/>
      <c r="U38" s="38"/>
    </row>
    <row r="39" spans="1:21" ht="17.399999999999999" thickBot="1" x14ac:dyDescent="0.55000000000000004">
      <c r="A39" s="38"/>
      <c r="B39" s="38"/>
      <c r="C39" s="88"/>
      <c r="D39" s="78" t="s">
        <v>465</v>
      </c>
      <c r="E39" s="79" t="s">
        <v>304</v>
      </c>
      <c r="F39" s="79">
        <v>1</v>
      </c>
      <c r="G39" s="80">
        <f>SUM(データ詳細!G115:G116)</f>
        <v>0</v>
      </c>
      <c r="H39" s="80">
        <f>SUM(データ詳細!H115:H116)</f>
        <v>0</v>
      </c>
      <c r="I39" s="80">
        <f>SUM(データ詳細!I115:I116)</f>
        <v>0</v>
      </c>
      <c r="J39" s="80">
        <f>SUM(データ詳細!J115:J116)</f>
        <v>0</v>
      </c>
      <c r="K39" s="80">
        <f>SUM(データ詳細!K115:K116)</f>
        <v>0</v>
      </c>
      <c r="L39" s="80">
        <f>SUM(データ詳細!L115:L116)</f>
        <v>0</v>
      </c>
      <c r="M39" s="80">
        <f>SUM(データ詳細!M115:M116)</f>
        <v>0</v>
      </c>
      <c r="N39" s="80">
        <f>SUM(データ詳細!N115:N116)</f>
        <v>0</v>
      </c>
      <c r="O39" s="80">
        <f>SUM(データ詳細!O115:O116)</f>
        <v>0</v>
      </c>
      <c r="P39" s="81">
        <f>SUM(データ詳細!P115:P116)</f>
        <v>0</v>
      </c>
      <c r="Q39" s="66"/>
      <c r="R39" s="38"/>
      <c r="S39" s="38"/>
      <c r="T39" s="38"/>
      <c r="U39" s="38"/>
    </row>
    <row r="40" spans="1:21" x14ac:dyDescent="0.5">
      <c r="A40" s="38"/>
      <c r="B40" s="38"/>
      <c r="C40" s="88"/>
      <c r="D40" s="72" t="s">
        <v>466</v>
      </c>
      <c r="E40" s="73" t="s">
        <v>305</v>
      </c>
      <c r="F40" s="73">
        <v>1</v>
      </c>
      <c r="G40" s="74">
        <f>SUM(データ詳細!G117)</f>
        <v>0</v>
      </c>
      <c r="H40" s="74">
        <f>SUM(データ詳細!H117)</f>
        <v>0</v>
      </c>
      <c r="I40" s="74">
        <f>SUM(データ詳細!I117)</f>
        <v>0</v>
      </c>
      <c r="J40" s="74">
        <f>SUM(データ詳細!J117)</f>
        <v>0</v>
      </c>
      <c r="K40" s="74">
        <f>SUM(データ詳細!K117)</f>
        <v>0</v>
      </c>
      <c r="L40" s="74">
        <f>SUM(データ詳細!L117)</f>
        <v>0</v>
      </c>
      <c r="M40" s="74">
        <f>SUM(データ詳細!M117)</f>
        <v>0</v>
      </c>
      <c r="N40" s="74">
        <f>SUM(データ詳細!N117)</f>
        <v>0</v>
      </c>
      <c r="O40" s="74">
        <f>SUM(データ詳細!O117)</f>
        <v>0</v>
      </c>
      <c r="P40" s="75">
        <f>SUM(データ詳細!P117)</f>
        <v>0</v>
      </c>
      <c r="Q40" s="66"/>
      <c r="R40" s="38"/>
      <c r="S40" s="38"/>
      <c r="T40" s="38"/>
      <c r="U40" s="38"/>
    </row>
    <row r="41" spans="1:21" ht="17.399999999999999" thickBot="1" x14ac:dyDescent="0.55000000000000004">
      <c r="A41" s="38"/>
      <c r="B41" s="38"/>
      <c r="C41" s="88"/>
      <c r="D41" s="78" t="s">
        <v>467</v>
      </c>
      <c r="E41" s="79" t="s">
        <v>306</v>
      </c>
      <c r="F41" s="79">
        <v>1</v>
      </c>
      <c r="G41" s="80">
        <f>SUM(データ詳細!G118:G121)</f>
        <v>0</v>
      </c>
      <c r="H41" s="80">
        <f>SUM(データ詳細!H118:H121)</f>
        <v>0</v>
      </c>
      <c r="I41" s="80">
        <f>SUM(データ詳細!I118:I121)</f>
        <v>0</v>
      </c>
      <c r="J41" s="80">
        <f>SUM(データ詳細!J118:J121)</f>
        <v>0</v>
      </c>
      <c r="K41" s="80">
        <f>SUM(データ詳細!K118:K121)</f>
        <v>0</v>
      </c>
      <c r="L41" s="80">
        <f>SUM(データ詳細!L118:L121)</f>
        <v>0</v>
      </c>
      <c r="M41" s="80">
        <f>SUM(データ詳細!M118:M121)</f>
        <v>0</v>
      </c>
      <c r="N41" s="80">
        <f>SUM(データ詳細!N118:N121)</f>
        <v>0</v>
      </c>
      <c r="O41" s="80">
        <f>SUM(データ詳細!O118:O121)</f>
        <v>0</v>
      </c>
      <c r="P41" s="81">
        <f>SUM(データ詳細!P118:P121)</f>
        <v>0</v>
      </c>
      <c r="Q41" s="66"/>
      <c r="R41" s="38"/>
      <c r="S41" s="38"/>
      <c r="T41" s="38"/>
      <c r="U41" s="38"/>
    </row>
    <row r="42" spans="1:21" x14ac:dyDescent="0.5">
      <c r="A42" s="38"/>
      <c r="B42" s="38"/>
      <c r="C42" s="88"/>
      <c r="D42" s="72" t="s">
        <v>468</v>
      </c>
      <c r="E42" s="73" t="s">
        <v>307</v>
      </c>
      <c r="F42" s="73">
        <v>1</v>
      </c>
      <c r="G42" s="74">
        <f>SUM(データ詳細!G122:G124)</f>
        <v>0</v>
      </c>
      <c r="H42" s="74">
        <f>SUM(データ詳細!H122:H124)</f>
        <v>0</v>
      </c>
      <c r="I42" s="74">
        <f>SUM(データ詳細!I122:I124)</f>
        <v>0</v>
      </c>
      <c r="J42" s="74">
        <f>SUM(データ詳細!J122:J124)</f>
        <v>0</v>
      </c>
      <c r="K42" s="74">
        <f>SUM(データ詳細!K122:K124)</f>
        <v>0</v>
      </c>
      <c r="L42" s="74">
        <f>SUM(データ詳細!L122:L124)</f>
        <v>0</v>
      </c>
      <c r="M42" s="74">
        <f>SUM(データ詳細!M122:M124)</f>
        <v>0</v>
      </c>
      <c r="N42" s="74">
        <f>SUM(データ詳細!N122:N124)</f>
        <v>0</v>
      </c>
      <c r="O42" s="74">
        <f>SUM(データ詳細!O122:O124)</f>
        <v>0</v>
      </c>
      <c r="P42" s="75">
        <f>SUM(データ詳細!P122:P124)</f>
        <v>0</v>
      </c>
      <c r="Q42" s="66"/>
      <c r="R42" s="38"/>
      <c r="S42" s="38"/>
      <c r="T42" s="38"/>
      <c r="U42" s="38"/>
    </row>
    <row r="43" spans="1:21" x14ac:dyDescent="0.5">
      <c r="A43" s="38"/>
      <c r="B43" s="38"/>
      <c r="C43" s="88"/>
      <c r="D43" s="76" t="s">
        <v>469</v>
      </c>
      <c r="E43" s="38" t="s">
        <v>308</v>
      </c>
      <c r="F43" s="38">
        <v>1</v>
      </c>
      <c r="G43" s="39">
        <f>SUM(データ詳細!G125)</f>
        <v>224576240</v>
      </c>
      <c r="H43" s="39">
        <f>SUM(データ詳細!H125)</f>
        <v>0</v>
      </c>
      <c r="I43" s="39">
        <f>SUM(データ詳細!I125)</f>
        <v>224576240</v>
      </c>
      <c r="J43" s="39">
        <f>SUM(データ詳細!J125)</f>
        <v>4900000</v>
      </c>
      <c r="K43" s="39">
        <f>SUM(データ詳細!K125)</f>
        <v>5100000</v>
      </c>
      <c r="L43" s="39">
        <f>SUM(データ詳細!L125)</f>
        <v>0</v>
      </c>
      <c r="M43" s="39">
        <f>SUM(データ詳細!M125)</f>
        <v>200000</v>
      </c>
      <c r="N43" s="39">
        <f>SUM(データ詳細!N125)</f>
        <v>-200000</v>
      </c>
      <c r="O43" s="39">
        <f>SUM(データ詳細!O125)</f>
        <v>224376240</v>
      </c>
      <c r="P43" s="77">
        <f>SUM(データ詳細!P125)</f>
        <v>224376240</v>
      </c>
      <c r="Q43" s="66"/>
      <c r="R43" s="38"/>
      <c r="S43" s="38"/>
      <c r="T43" s="38"/>
      <c r="U43" s="38"/>
    </row>
    <row r="44" spans="1:21" x14ac:dyDescent="0.5">
      <c r="A44" s="38"/>
      <c r="B44" s="38"/>
      <c r="C44" s="88"/>
      <c r="D44" s="76" t="s">
        <v>470</v>
      </c>
      <c r="E44" s="38" t="s">
        <v>309</v>
      </c>
      <c r="F44" s="38">
        <v>1</v>
      </c>
      <c r="G44" s="39">
        <f>SUM(データ詳細!G126)</f>
        <v>0</v>
      </c>
      <c r="H44" s="39">
        <f>SUM(データ詳細!H126)</f>
        <v>0</v>
      </c>
      <c r="I44" s="39">
        <f>SUM(データ詳細!I126)</f>
        <v>0</v>
      </c>
      <c r="J44" s="39">
        <f>SUM(データ詳細!J126)</f>
        <v>0</v>
      </c>
      <c r="K44" s="39">
        <f>SUM(データ詳細!K126)</f>
        <v>0</v>
      </c>
      <c r="L44" s="39">
        <f>SUM(データ詳細!L126)</f>
        <v>0</v>
      </c>
      <c r="M44" s="39">
        <f>SUM(データ詳細!M126)</f>
        <v>0</v>
      </c>
      <c r="N44" s="39">
        <f>SUM(データ詳細!N126)</f>
        <v>0</v>
      </c>
      <c r="O44" s="39">
        <f>SUM(データ詳細!O126)</f>
        <v>0</v>
      </c>
      <c r="P44" s="77">
        <f>SUM(データ詳細!P126)</f>
        <v>0</v>
      </c>
      <c r="Q44" s="66"/>
      <c r="R44" s="38"/>
      <c r="S44" s="38"/>
      <c r="T44" s="38"/>
      <c r="U44" s="38"/>
    </row>
    <row r="45" spans="1:21" ht="17.399999999999999" thickBot="1" x14ac:dyDescent="0.55000000000000004">
      <c r="A45" s="38"/>
      <c r="B45" s="38"/>
      <c r="C45" s="88"/>
      <c r="D45" s="122" t="s">
        <v>471</v>
      </c>
      <c r="E45" s="123" t="s">
        <v>310</v>
      </c>
      <c r="F45" s="123">
        <v>1</v>
      </c>
      <c r="G45" s="124">
        <f>SUM(データ詳細!G127)</f>
        <v>0</v>
      </c>
      <c r="H45" s="124">
        <f>SUM(データ詳細!H127)</f>
        <v>0</v>
      </c>
      <c r="I45" s="124">
        <f>SUM(データ詳細!I127)</f>
        <v>0</v>
      </c>
      <c r="J45" s="124">
        <f>SUM(データ詳細!J127)</f>
        <v>0</v>
      </c>
      <c r="K45" s="124">
        <f>SUM(データ詳細!K127)</f>
        <v>0</v>
      </c>
      <c r="L45" s="124">
        <f>SUM(データ詳細!L127)</f>
        <v>0</v>
      </c>
      <c r="M45" s="124">
        <f>SUM(データ詳細!M127)</f>
        <v>0</v>
      </c>
      <c r="N45" s="124">
        <f>SUM(データ詳細!N127)</f>
        <v>0</v>
      </c>
      <c r="O45" s="124">
        <f>SUM(データ詳細!O127)</f>
        <v>0</v>
      </c>
      <c r="P45" s="125">
        <f>SUM(データ詳細!P127)</f>
        <v>0</v>
      </c>
      <c r="Q45" s="66"/>
      <c r="R45" s="38"/>
      <c r="S45" s="38"/>
      <c r="T45" s="38"/>
      <c r="U45" s="38"/>
    </row>
    <row r="46" spans="1:21" x14ac:dyDescent="0.5">
      <c r="A46" s="38"/>
      <c r="B46" s="38"/>
      <c r="C46" s="88"/>
      <c r="D46" s="120" t="s">
        <v>472</v>
      </c>
      <c r="E46" s="70" t="s">
        <v>311</v>
      </c>
      <c r="F46" s="70">
        <v>1</v>
      </c>
      <c r="G46" s="71">
        <f>SUM(データ詳細!G128:G131)</f>
        <v>16477429</v>
      </c>
      <c r="H46" s="71">
        <f>SUM(データ詳細!H128:H131)</f>
        <v>0</v>
      </c>
      <c r="I46" s="71">
        <f>SUM(データ詳細!I128:I131)</f>
        <v>16477429</v>
      </c>
      <c r="J46" s="71">
        <f>SUM(データ詳細!J128:J131)</f>
        <v>11783837</v>
      </c>
      <c r="K46" s="71">
        <f>SUM(データ詳細!K128:K131)</f>
        <v>6095533</v>
      </c>
      <c r="L46" s="71">
        <f>SUM(データ詳細!L128:L131)</f>
        <v>5688304</v>
      </c>
      <c r="M46" s="71">
        <f>SUM(データ詳細!M128:M131)</f>
        <v>0</v>
      </c>
      <c r="N46" s="71">
        <f>SUM(データ詳細!N128:N131)</f>
        <v>5688304</v>
      </c>
      <c r="O46" s="71">
        <f>SUM(データ詳細!O128:O131)</f>
        <v>22165733</v>
      </c>
      <c r="P46" s="117">
        <f>SUM(データ詳細!P128:P131)</f>
        <v>22165733</v>
      </c>
      <c r="Q46" s="66"/>
      <c r="R46" s="38"/>
      <c r="S46" s="38"/>
      <c r="T46" s="38"/>
      <c r="U46" s="38"/>
    </row>
    <row r="47" spans="1:21" ht="17.399999999999999" thickBot="1" x14ac:dyDescent="0.55000000000000004">
      <c r="A47" s="38"/>
      <c r="B47" s="38"/>
      <c r="C47" s="88"/>
      <c r="D47" s="78" t="s">
        <v>473</v>
      </c>
      <c r="E47" s="79" t="s">
        <v>312</v>
      </c>
      <c r="F47" s="79">
        <v>1</v>
      </c>
      <c r="G47" s="80">
        <f>SUM(データ詳細!G132)</f>
        <v>109341580</v>
      </c>
      <c r="H47" s="80">
        <f>SUM(データ詳細!H132)</f>
        <v>0</v>
      </c>
      <c r="I47" s="80">
        <f>SUM(データ詳細!I132)</f>
        <v>109341580</v>
      </c>
      <c r="J47" s="80">
        <f>SUM(データ詳細!J132)</f>
        <v>0</v>
      </c>
      <c r="K47" s="80">
        <f>SUM(データ詳細!K132)</f>
        <v>0</v>
      </c>
      <c r="L47" s="80">
        <f>SUM(データ詳細!L132)</f>
        <v>0</v>
      </c>
      <c r="M47" s="80">
        <f>SUM(データ詳細!M132)</f>
        <v>0</v>
      </c>
      <c r="N47" s="80">
        <f>SUM(データ詳細!N132)</f>
        <v>0</v>
      </c>
      <c r="O47" s="80">
        <f>SUM(データ詳細!O132)</f>
        <v>109341580</v>
      </c>
      <c r="P47" s="81">
        <f>SUM(データ詳細!P132)</f>
        <v>109341580</v>
      </c>
      <c r="Q47" s="66"/>
      <c r="R47" s="38"/>
      <c r="S47" s="38"/>
      <c r="T47" s="38"/>
      <c r="U47" s="38"/>
    </row>
    <row r="48" spans="1:21" x14ac:dyDescent="0.5">
      <c r="A48" s="38"/>
      <c r="B48" s="38"/>
      <c r="C48" s="88"/>
      <c r="D48" s="72" t="s">
        <v>474</v>
      </c>
      <c r="E48" s="73" t="s">
        <v>313</v>
      </c>
      <c r="F48" s="73">
        <v>1</v>
      </c>
      <c r="G48" s="74">
        <f>SUM(データ詳細!G133)</f>
        <v>0</v>
      </c>
      <c r="H48" s="74">
        <f>SUM(データ詳細!H133)</f>
        <v>0</v>
      </c>
      <c r="I48" s="74">
        <f>SUM(データ詳細!I133)</f>
        <v>0</v>
      </c>
      <c r="J48" s="74">
        <f>SUM(データ詳細!J133)</f>
        <v>0</v>
      </c>
      <c r="K48" s="74">
        <f>SUM(データ詳細!K133)</f>
        <v>0</v>
      </c>
      <c r="L48" s="74">
        <f>SUM(データ詳細!L133)</f>
        <v>0</v>
      </c>
      <c r="M48" s="74">
        <f>SUM(データ詳細!M133)</f>
        <v>0</v>
      </c>
      <c r="N48" s="74">
        <f>SUM(データ詳細!N133)</f>
        <v>0</v>
      </c>
      <c r="O48" s="74">
        <f>SUM(データ詳細!O133)</f>
        <v>0</v>
      </c>
      <c r="P48" s="75">
        <f>SUM(データ詳細!P133)</f>
        <v>0</v>
      </c>
      <c r="Q48" s="66"/>
      <c r="R48" s="38"/>
      <c r="S48" s="38"/>
      <c r="T48" s="38"/>
      <c r="U48" s="38"/>
    </row>
    <row r="49" spans="1:21" ht="17.399999999999999" thickBot="1" x14ac:dyDescent="0.55000000000000004">
      <c r="A49" s="38"/>
      <c r="B49" s="38"/>
      <c r="C49" s="88"/>
      <c r="D49" s="78" t="s">
        <v>475</v>
      </c>
      <c r="E49" s="79" t="s">
        <v>314</v>
      </c>
      <c r="F49" s="79">
        <v>1</v>
      </c>
      <c r="G49" s="80">
        <f>SUM(データ詳細!G134)</f>
        <v>1669870408</v>
      </c>
      <c r="H49" s="80">
        <f>SUM(データ詳細!H134)</f>
        <v>0</v>
      </c>
      <c r="I49" s="80">
        <f>SUM(データ詳細!I134)</f>
        <v>1669870408</v>
      </c>
      <c r="J49" s="80">
        <f>SUM(データ詳細!J134)</f>
        <v>271151032</v>
      </c>
      <c r="K49" s="80">
        <f>SUM(データ詳細!K134)</f>
        <v>93335136</v>
      </c>
      <c r="L49" s="80">
        <f>SUM(データ詳細!L134)</f>
        <v>197790517</v>
      </c>
      <c r="M49" s="80">
        <f>SUM(データ詳細!M134)</f>
        <v>19974621</v>
      </c>
      <c r="N49" s="80">
        <f>SUM(データ詳細!N134)</f>
        <v>177815896</v>
      </c>
      <c r="O49" s="80">
        <f>SUM(データ詳細!O134)</f>
        <v>1847686304</v>
      </c>
      <c r="P49" s="81">
        <f>SUM(データ詳細!P134)</f>
        <v>1847686304</v>
      </c>
      <c r="Q49" s="66"/>
      <c r="R49" s="38"/>
      <c r="S49" s="38"/>
      <c r="T49" s="38"/>
      <c r="U49" s="38"/>
    </row>
    <row r="50" spans="1:21" x14ac:dyDescent="0.5">
      <c r="A50" s="38"/>
      <c r="B50" s="38"/>
      <c r="C50" s="88"/>
      <c r="D50" s="72" t="s">
        <v>476</v>
      </c>
      <c r="E50" s="73" t="s">
        <v>315</v>
      </c>
      <c r="F50" s="73">
        <v>1</v>
      </c>
      <c r="G50" s="74">
        <f>SUM(データ詳細!G135)</f>
        <v>0</v>
      </c>
      <c r="H50" s="74">
        <f>SUM(データ詳細!H135)</f>
        <v>0</v>
      </c>
      <c r="I50" s="74">
        <f>SUM(データ詳細!I135)</f>
        <v>0</v>
      </c>
      <c r="J50" s="74">
        <f>SUM(データ詳細!J135)</f>
        <v>0</v>
      </c>
      <c r="K50" s="74">
        <f>SUM(データ詳細!K135)</f>
        <v>0</v>
      </c>
      <c r="L50" s="74">
        <f>SUM(データ詳細!L135)</f>
        <v>0</v>
      </c>
      <c r="M50" s="74">
        <f>SUM(データ詳細!M135)</f>
        <v>0</v>
      </c>
      <c r="N50" s="74">
        <f>SUM(データ詳細!N135)</f>
        <v>0</v>
      </c>
      <c r="O50" s="74">
        <f>SUM(データ詳細!O135)</f>
        <v>0</v>
      </c>
      <c r="P50" s="75">
        <f>SUM(データ詳細!P135)</f>
        <v>0</v>
      </c>
      <c r="Q50" s="66"/>
      <c r="R50" s="38"/>
      <c r="S50" s="38"/>
      <c r="T50" s="38"/>
      <c r="U50" s="38"/>
    </row>
    <row r="51" spans="1:21" ht="17.399999999999999" thickBot="1" x14ac:dyDescent="0.55000000000000004">
      <c r="A51" s="38"/>
      <c r="B51" s="38"/>
      <c r="C51" s="88"/>
      <c r="D51" s="78" t="s">
        <v>477</v>
      </c>
      <c r="E51" s="79" t="s">
        <v>316</v>
      </c>
      <c r="F51" s="79">
        <v>1</v>
      </c>
      <c r="G51" s="80">
        <f>SUM(データ詳細!G136)</f>
        <v>-1095014</v>
      </c>
      <c r="H51" s="80">
        <f>SUM(データ詳細!H136)</f>
        <v>0</v>
      </c>
      <c r="I51" s="80">
        <f>SUM(データ詳細!I136)</f>
        <v>-1095014</v>
      </c>
      <c r="J51" s="80">
        <f>SUM(データ詳細!J136)</f>
        <v>593170</v>
      </c>
      <c r="K51" s="80">
        <f>SUM(データ詳細!K136)</f>
        <v>885061</v>
      </c>
      <c r="L51" s="80">
        <f>SUM(データ詳細!L136)</f>
        <v>11902</v>
      </c>
      <c r="M51" s="80">
        <f>SUM(データ詳細!M136)</f>
        <v>303793</v>
      </c>
      <c r="N51" s="80">
        <f>SUM(データ詳細!N136)</f>
        <v>-291891</v>
      </c>
      <c r="O51" s="80">
        <f>SUM(データ詳細!O136)</f>
        <v>-1386905</v>
      </c>
      <c r="P51" s="81">
        <f>SUM(データ詳細!P136)</f>
        <v>-1386905</v>
      </c>
      <c r="Q51" s="66"/>
      <c r="R51" s="38"/>
      <c r="S51" s="38"/>
      <c r="T51" s="38"/>
      <c r="U51" s="38"/>
    </row>
    <row r="52" spans="1:21" x14ac:dyDescent="0.5">
      <c r="A52" s="38"/>
      <c r="B52" s="38"/>
      <c r="C52" s="88"/>
      <c r="D52" s="72" t="s">
        <v>478</v>
      </c>
      <c r="E52" s="73" t="s">
        <v>317</v>
      </c>
      <c r="F52" s="73">
        <v>1</v>
      </c>
      <c r="G52" s="74">
        <f>SUM(データ詳細!G137:G139)</f>
        <v>6101159</v>
      </c>
      <c r="H52" s="74">
        <f>SUM(データ詳細!H137:H139)</f>
        <v>0</v>
      </c>
      <c r="I52" s="74">
        <f>SUM(データ詳細!I137:I139)</f>
        <v>6101159</v>
      </c>
      <c r="J52" s="74">
        <f>SUM(データ詳細!J137:J139)</f>
        <v>5105799</v>
      </c>
      <c r="K52" s="74">
        <f>SUM(データ詳細!K137:K139)</f>
        <v>6101159</v>
      </c>
      <c r="L52" s="74">
        <f>SUM(データ詳細!L137:L139)</f>
        <v>440628</v>
      </c>
      <c r="M52" s="74">
        <f>SUM(データ詳細!M137:M139)</f>
        <v>1435988</v>
      </c>
      <c r="N52" s="74">
        <f>SUM(データ詳細!N137:N139)</f>
        <v>-995360</v>
      </c>
      <c r="O52" s="74">
        <f>SUM(データ詳細!O137:O139)</f>
        <v>5105799</v>
      </c>
      <c r="P52" s="75">
        <f>SUM(データ詳細!P137:P139)</f>
        <v>5105799</v>
      </c>
      <c r="Q52" s="66"/>
      <c r="R52" s="38"/>
      <c r="S52" s="38"/>
      <c r="T52" s="38"/>
      <c r="U52" s="38"/>
    </row>
    <row r="53" spans="1:21" ht="17.399999999999999" thickBot="1" x14ac:dyDescent="0.55000000000000004">
      <c r="A53" s="38"/>
      <c r="B53" s="38"/>
      <c r="C53" s="88"/>
      <c r="D53" s="78" t="s">
        <v>479</v>
      </c>
      <c r="E53" s="79" t="s">
        <v>318</v>
      </c>
      <c r="F53" s="79">
        <v>1</v>
      </c>
      <c r="G53" s="80">
        <f>SUM(データ詳細!G140)</f>
        <v>0</v>
      </c>
      <c r="H53" s="80">
        <f>SUM(データ詳細!H140)</f>
        <v>0</v>
      </c>
      <c r="I53" s="80">
        <f>SUM(データ詳細!I140)</f>
        <v>0</v>
      </c>
      <c r="J53" s="80">
        <f>SUM(データ詳細!J140)</f>
        <v>0</v>
      </c>
      <c r="K53" s="80">
        <f>SUM(データ詳細!K140)</f>
        <v>0</v>
      </c>
      <c r="L53" s="80">
        <f>SUM(データ詳細!L140)</f>
        <v>0</v>
      </c>
      <c r="M53" s="80">
        <f>SUM(データ詳細!M140)</f>
        <v>0</v>
      </c>
      <c r="N53" s="80">
        <f>SUM(データ詳細!N140)</f>
        <v>0</v>
      </c>
      <c r="O53" s="80">
        <f>SUM(データ詳細!O140)</f>
        <v>0</v>
      </c>
      <c r="P53" s="81">
        <f>SUM(データ詳細!P140)</f>
        <v>0</v>
      </c>
      <c r="Q53" s="66"/>
      <c r="R53" s="38"/>
      <c r="S53" s="38"/>
      <c r="T53" s="38"/>
      <c r="U53" s="38"/>
    </row>
    <row r="54" spans="1:21" x14ac:dyDescent="0.5">
      <c r="A54" s="38"/>
      <c r="B54" s="38"/>
      <c r="C54" s="88"/>
      <c r="D54" s="72" t="s">
        <v>480</v>
      </c>
      <c r="E54" s="73" t="s">
        <v>319</v>
      </c>
      <c r="F54" s="73">
        <v>1</v>
      </c>
      <c r="G54" s="74">
        <f>SUM(データ詳細!G141)</f>
        <v>670592720</v>
      </c>
      <c r="H54" s="74">
        <f>SUM(データ詳細!H141)</f>
        <v>0</v>
      </c>
      <c r="I54" s="74">
        <f>SUM(データ詳細!I141)</f>
        <v>670592720</v>
      </c>
      <c r="J54" s="74">
        <f>SUM(データ詳細!J141)</f>
        <v>20161136</v>
      </c>
      <c r="K54" s="74">
        <f>SUM(データ詳細!K141)</f>
        <v>20000000</v>
      </c>
      <c r="L54" s="74">
        <f>SUM(データ詳細!L141)</f>
        <v>161136</v>
      </c>
      <c r="M54" s="74">
        <f>SUM(データ詳細!M141)</f>
        <v>0</v>
      </c>
      <c r="N54" s="74">
        <f>SUM(データ詳細!N141)</f>
        <v>161136</v>
      </c>
      <c r="O54" s="74">
        <f>SUM(データ詳細!O141)</f>
        <v>670753856</v>
      </c>
      <c r="P54" s="75">
        <f>SUM(データ詳細!P141)</f>
        <v>670753856</v>
      </c>
      <c r="Q54" s="66"/>
      <c r="R54" s="38"/>
      <c r="S54" s="38"/>
      <c r="T54" s="38"/>
      <c r="U54" s="38"/>
    </row>
    <row r="55" spans="1:21" ht="17.399999999999999" thickBot="1" x14ac:dyDescent="0.55000000000000004">
      <c r="A55" s="38"/>
      <c r="B55" s="38"/>
      <c r="C55" s="88"/>
      <c r="D55" s="78" t="s">
        <v>481</v>
      </c>
      <c r="E55" s="79" t="s">
        <v>320</v>
      </c>
      <c r="F55" s="79">
        <v>1</v>
      </c>
      <c r="G55" s="80">
        <f>SUM(データ詳細!G142)</f>
        <v>104419703</v>
      </c>
      <c r="H55" s="80">
        <f>SUM(データ詳細!H142)</f>
        <v>0</v>
      </c>
      <c r="I55" s="80">
        <f>SUM(データ詳細!I142)</f>
        <v>104419703</v>
      </c>
      <c r="J55" s="80">
        <f>SUM(データ詳細!J142)</f>
        <v>31010000</v>
      </c>
      <c r="K55" s="80">
        <f>SUM(データ詳細!K142)</f>
        <v>6464000</v>
      </c>
      <c r="L55" s="80">
        <f>SUM(データ詳細!L142)</f>
        <v>24546000</v>
      </c>
      <c r="M55" s="80">
        <f>SUM(データ詳細!M142)</f>
        <v>0</v>
      </c>
      <c r="N55" s="80">
        <f>SUM(データ詳細!N142)</f>
        <v>24546000</v>
      </c>
      <c r="O55" s="80">
        <f>SUM(データ詳細!O142)</f>
        <v>128965703</v>
      </c>
      <c r="P55" s="81">
        <f>SUM(データ詳細!P142)</f>
        <v>128965703</v>
      </c>
      <c r="Q55" s="66"/>
      <c r="R55" s="38"/>
      <c r="S55" s="38"/>
      <c r="T55" s="38"/>
      <c r="U55" s="38"/>
    </row>
    <row r="56" spans="1:21" x14ac:dyDescent="0.5">
      <c r="A56" s="38"/>
      <c r="B56" s="38"/>
      <c r="C56" s="88"/>
      <c r="D56" s="72" t="s">
        <v>482</v>
      </c>
      <c r="E56" s="73" t="s">
        <v>321</v>
      </c>
      <c r="F56" s="73">
        <v>1</v>
      </c>
      <c r="G56" s="74">
        <f>SUM(データ詳細!G143)</f>
        <v>0</v>
      </c>
      <c r="H56" s="74">
        <f>SUM(データ詳細!H143)</f>
        <v>0</v>
      </c>
      <c r="I56" s="74">
        <f>SUM(データ詳細!I143)</f>
        <v>0</v>
      </c>
      <c r="J56" s="74">
        <f>SUM(データ詳細!J143)</f>
        <v>0</v>
      </c>
      <c r="K56" s="74">
        <f>SUM(データ詳細!K143)</f>
        <v>0</v>
      </c>
      <c r="L56" s="74">
        <f>SUM(データ詳細!L143)</f>
        <v>0</v>
      </c>
      <c r="M56" s="74">
        <f>SUM(データ詳細!M143)</f>
        <v>0</v>
      </c>
      <c r="N56" s="74">
        <f>SUM(データ詳細!N143)</f>
        <v>0</v>
      </c>
      <c r="O56" s="74">
        <f>SUM(データ詳細!O143)</f>
        <v>0</v>
      </c>
      <c r="P56" s="75">
        <f>SUM(データ詳細!P143)</f>
        <v>0</v>
      </c>
      <c r="Q56" s="66"/>
      <c r="R56" s="38"/>
      <c r="S56" s="38"/>
      <c r="T56" s="38"/>
      <c r="U56" s="38"/>
    </row>
    <row r="57" spans="1:21" x14ac:dyDescent="0.5">
      <c r="A57" s="38"/>
      <c r="B57" s="38"/>
      <c r="C57" s="88"/>
      <c r="D57" s="76" t="s">
        <v>483</v>
      </c>
      <c r="E57" s="38" t="s">
        <v>322</v>
      </c>
      <c r="F57" s="38">
        <v>1</v>
      </c>
      <c r="G57" s="39">
        <f>SUM(データ詳細!G144)</f>
        <v>0</v>
      </c>
      <c r="H57" s="39">
        <f>SUM(データ詳細!H144)</f>
        <v>0</v>
      </c>
      <c r="I57" s="39">
        <f>SUM(データ詳細!I144)</f>
        <v>0</v>
      </c>
      <c r="J57" s="39">
        <f>SUM(データ詳細!J144)</f>
        <v>0</v>
      </c>
      <c r="K57" s="39">
        <f>SUM(データ詳細!K144)</f>
        <v>0</v>
      </c>
      <c r="L57" s="39">
        <f>SUM(データ詳細!L144)</f>
        <v>0</v>
      </c>
      <c r="M57" s="39">
        <f>SUM(データ詳細!M144)</f>
        <v>0</v>
      </c>
      <c r="N57" s="39">
        <f>SUM(データ詳細!N144)</f>
        <v>0</v>
      </c>
      <c r="O57" s="39">
        <f>SUM(データ詳細!O144)</f>
        <v>0</v>
      </c>
      <c r="P57" s="77">
        <f>SUM(データ詳細!P144)</f>
        <v>0</v>
      </c>
      <c r="Q57" s="66"/>
      <c r="R57" s="38"/>
      <c r="S57" s="38"/>
      <c r="T57" s="38"/>
      <c r="U57" s="38"/>
    </row>
    <row r="58" spans="1:21" ht="17.399999999999999" thickBot="1" x14ac:dyDescent="0.55000000000000004">
      <c r="A58" s="38"/>
      <c r="B58" s="38"/>
      <c r="C58" s="88"/>
      <c r="D58" s="78" t="s">
        <v>484</v>
      </c>
      <c r="E58" s="79" t="s">
        <v>323</v>
      </c>
      <c r="F58" s="79">
        <v>1</v>
      </c>
      <c r="G58" s="80">
        <f>SUM(データ詳細!G145)</f>
        <v>-442924</v>
      </c>
      <c r="H58" s="80">
        <f>SUM(データ詳細!H145)</f>
        <v>0</v>
      </c>
      <c r="I58" s="80">
        <f>SUM(データ詳細!I145)</f>
        <v>-442924</v>
      </c>
      <c r="J58" s="80">
        <f>SUM(データ詳細!J145)</f>
        <v>159419</v>
      </c>
      <c r="K58" s="80">
        <f>SUM(データ詳細!K145)</f>
        <v>13607</v>
      </c>
      <c r="L58" s="80">
        <f>SUM(データ詳細!L145)</f>
        <v>159419</v>
      </c>
      <c r="M58" s="80">
        <f>SUM(データ詳細!M145)</f>
        <v>13607</v>
      </c>
      <c r="N58" s="80">
        <f>SUM(データ詳細!N145)</f>
        <v>145812</v>
      </c>
      <c r="O58" s="80">
        <f>SUM(データ詳細!O145)</f>
        <v>-297112</v>
      </c>
      <c r="P58" s="81">
        <f>SUM(データ詳細!P145)</f>
        <v>-297112</v>
      </c>
      <c r="Q58" s="66"/>
      <c r="R58" s="38"/>
      <c r="S58" s="38"/>
      <c r="T58" s="38"/>
      <c r="U58" s="38"/>
    </row>
    <row r="59" spans="1:21" ht="17.399999999999999" thickBot="1" x14ac:dyDescent="0.55000000000000004">
      <c r="A59" s="38"/>
      <c r="B59" s="38"/>
      <c r="C59" s="88"/>
      <c r="D59" s="84">
        <v>1056500</v>
      </c>
      <c r="E59" s="85" t="s">
        <v>596</v>
      </c>
      <c r="F59" s="85">
        <v>1</v>
      </c>
      <c r="G59" s="86">
        <f>SUM(データ詳細!G146)</f>
        <v>0</v>
      </c>
      <c r="H59" s="86">
        <f>SUM(データ詳細!H146)</f>
        <v>0</v>
      </c>
      <c r="I59" s="86">
        <f>SUM(データ詳細!I146)</f>
        <v>0</v>
      </c>
      <c r="J59" s="86">
        <f>SUM(データ詳細!J146)</f>
        <v>0</v>
      </c>
      <c r="K59" s="86">
        <f>SUM(データ詳細!K146)</f>
        <v>0</v>
      </c>
      <c r="L59" s="86">
        <f>SUM(データ詳細!L146)</f>
        <v>0</v>
      </c>
      <c r="M59" s="86">
        <f>SUM(データ詳細!M146)</f>
        <v>0</v>
      </c>
      <c r="N59" s="86">
        <f>SUM(データ詳細!N146)</f>
        <v>0</v>
      </c>
      <c r="O59" s="86">
        <f>SUM(データ詳細!O146)</f>
        <v>0</v>
      </c>
      <c r="P59" s="87">
        <f>SUM(データ詳細!P146)</f>
        <v>0</v>
      </c>
      <c r="Q59" s="66"/>
      <c r="R59" s="38"/>
      <c r="S59" s="38"/>
      <c r="T59" s="38"/>
      <c r="U59" s="38"/>
    </row>
    <row r="60" spans="1:21" x14ac:dyDescent="0.5">
      <c r="A60" s="38"/>
      <c r="B60" s="38"/>
      <c r="C60" s="88"/>
      <c r="D60" s="72" t="s">
        <v>485</v>
      </c>
      <c r="E60" s="73" t="s">
        <v>324</v>
      </c>
      <c r="F60" s="73">
        <v>2</v>
      </c>
      <c r="G60" s="74">
        <f>SUM(データ詳細!G147)</f>
        <v>4526057663</v>
      </c>
      <c r="H60" s="74">
        <f>SUM(データ詳細!H147)</f>
        <v>0</v>
      </c>
      <c r="I60" s="74">
        <f>SUM(データ詳細!I147)</f>
        <v>4526057663</v>
      </c>
      <c r="J60" s="74">
        <f>SUM(データ詳細!J147)</f>
        <v>625946830</v>
      </c>
      <c r="K60" s="74">
        <f>SUM(データ詳細!K147)</f>
        <v>505887000</v>
      </c>
      <c r="L60" s="74">
        <f>SUM(データ詳細!L147)</f>
        <v>120059830</v>
      </c>
      <c r="M60" s="74">
        <f>SUM(データ詳細!M147)</f>
        <v>0</v>
      </c>
      <c r="N60" s="74">
        <f>SUM(データ詳細!N147)</f>
        <v>-120059830</v>
      </c>
      <c r="O60" s="74">
        <f>SUM(データ詳細!O147)</f>
        <v>4405997833</v>
      </c>
      <c r="P60" s="75">
        <f>SUM(データ詳細!P147)</f>
        <v>4405997833</v>
      </c>
      <c r="Q60" s="66"/>
      <c r="R60" s="38"/>
      <c r="S60" s="38"/>
      <c r="T60" s="38"/>
      <c r="U60" s="38"/>
    </row>
    <row r="61" spans="1:21" x14ac:dyDescent="0.5">
      <c r="A61" s="38"/>
      <c r="B61" s="38"/>
      <c r="C61" s="88"/>
      <c r="D61" s="76" t="s">
        <v>486</v>
      </c>
      <c r="E61" s="38" t="s">
        <v>325</v>
      </c>
      <c r="F61" s="38">
        <v>2</v>
      </c>
      <c r="G61" s="39">
        <f>SUM(データ詳細!G148)</f>
        <v>0</v>
      </c>
      <c r="H61" s="39">
        <f>SUM(データ詳細!H148)</f>
        <v>0</v>
      </c>
      <c r="I61" s="39">
        <f>SUM(データ詳細!I148)</f>
        <v>0</v>
      </c>
      <c r="J61" s="39">
        <f>SUM(データ詳細!J148)</f>
        <v>0</v>
      </c>
      <c r="K61" s="39">
        <f>SUM(データ詳細!K148)</f>
        <v>0</v>
      </c>
      <c r="L61" s="39">
        <f>SUM(データ詳細!L148)</f>
        <v>0</v>
      </c>
      <c r="M61" s="39">
        <f>SUM(データ詳細!M148)</f>
        <v>0</v>
      </c>
      <c r="N61" s="39">
        <f>SUM(データ詳細!N148)</f>
        <v>0</v>
      </c>
      <c r="O61" s="39">
        <f>SUM(データ詳細!O148)</f>
        <v>0</v>
      </c>
      <c r="P61" s="77">
        <f>SUM(データ詳細!P148)</f>
        <v>0</v>
      </c>
      <c r="Q61" s="66"/>
      <c r="R61" s="38"/>
      <c r="S61" s="38"/>
      <c r="T61" s="38"/>
      <c r="U61" s="38"/>
    </row>
    <row r="62" spans="1:21" x14ac:dyDescent="0.5">
      <c r="A62" s="38"/>
      <c r="B62" s="38"/>
      <c r="C62" s="88"/>
      <c r="D62" s="76" t="s">
        <v>487</v>
      </c>
      <c r="E62" s="38" t="s">
        <v>326</v>
      </c>
      <c r="F62" s="38">
        <v>2</v>
      </c>
      <c r="G62" s="39">
        <f>SUM(データ詳細!G149)</f>
        <v>830824000</v>
      </c>
      <c r="H62" s="39">
        <f>SUM(データ詳細!H149)</f>
        <v>0</v>
      </c>
      <c r="I62" s="39">
        <f>SUM(データ詳細!I149)</f>
        <v>830824000</v>
      </c>
      <c r="J62" s="39">
        <f>SUM(データ詳細!J149)</f>
        <v>0</v>
      </c>
      <c r="K62" s="39">
        <f>SUM(データ詳細!K149)</f>
        <v>9004000</v>
      </c>
      <c r="L62" s="39">
        <f>SUM(データ詳細!L149)</f>
        <v>0</v>
      </c>
      <c r="M62" s="39">
        <f>SUM(データ詳細!M149)</f>
        <v>9004000</v>
      </c>
      <c r="N62" s="39">
        <f>SUM(データ詳細!N149)</f>
        <v>9004000</v>
      </c>
      <c r="O62" s="39">
        <f>SUM(データ詳細!O149)</f>
        <v>839828000</v>
      </c>
      <c r="P62" s="77">
        <f>SUM(データ詳細!P149)</f>
        <v>839828000</v>
      </c>
      <c r="Q62" s="66"/>
      <c r="R62" s="38"/>
      <c r="S62" s="38"/>
      <c r="T62" s="38"/>
      <c r="U62" s="38"/>
    </row>
    <row r="63" spans="1:21" x14ac:dyDescent="0.5">
      <c r="A63" s="38"/>
      <c r="B63" s="38"/>
      <c r="C63" s="88"/>
      <c r="D63" s="76" t="s">
        <v>488</v>
      </c>
      <c r="E63" s="38" t="s">
        <v>327</v>
      </c>
      <c r="F63" s="38">
        <v>2</v>
      </c>
      <c r="G63" s="39">
        <f>SUM(データ詳細!G150)</f>
        <v>0</v>
      </c>
      <c r="H63" s="39">
        <f>SUM(データ詳細!H150)</f>
        <v>0</v>
      </c>
      <c r="I63" s="39">
        <f>SUM(データ詳細!I150)</f>
        <v>0</v>
      </c>
      <c r="J63" s="39">
        <f>SUM(データ詳細!J150)</f>
        <v>0</v>
      </c>
      <c r="K63" s="39">
        <f>SUM(データ詳細!K150)</f>
        <v>0</v>
      </c>
      <c r="L63" s="39">
        <f>SUM(データ詳細!L150)</f>
        <v>0</v>
      </c>
      <c r="M63" s="39">
        <f>SUM(データ詳細!M150)</f>
        <v>0</v>
      </c>
      <c r="N63" s="39">
        <f>SUM(データ詳細!N150)</f>
        <v>0</v>
      </c>
      <c r="O63" s="39">
        <f>SUM(データ詳細!O150)</f>
        <v>0</v>
      </c>
      <c r="P63" s="77">
        <f>SUM(データ詳細!P150)</f>
        <v>0</v>
      </c>
      <c r="Q63" s="66"/>
      <c r="R63" s="38"/>
      <c r="S63" s="38"/>
      <c r="T63" s="38"/>
      <c r="U63" s="38"/>
    </row>
    <row r="64" spans="1:21" ht="17.399999999999999" thickBot="1" x14ac:dyDescent="0.55000000000000004">
      <c r="A64" s="38"/>
      <c r="B64" s="38"/>
      <c r="C64" s="88"/>
      <c r="D64" s="78" t="s">
        <v>489</v>
      </c>
      <c r="E64" s="79" t="s">
        <v>328</v>
      </c>
      <c r="F64" s="79">
        <v>2</v>
      </c>
      <c r="G64" s="80">
        <f>SUM(データ詳細!G151:G152)</f>
        <v>0</v>
      </c>
      <c r="H64" s="80">
        <f>SUM(データ詳細!H151:H152)</f>
        <v>0</v>
      </c>
      <c r="I64" s="80">
        <f>SUM(データ詳細!I151:I152)</f>
        <v>0</v>
      </c>
      <c r="J64" s="80">
        <f>SUM(データ詳細!J151:J152)</f>
        <v>0</v>
      </c>
      <c r="K64" s="80">
        <f>SUM(データ詳細!K151:K152)</f>
        <v>0</v>
      </c>
      <c r="L64" s="80">
        <f>SUM(データ詳細!L151:L152)</f>
        <v>0</v>
      </c>
      <c r="M64" s="80">
        <f>SUM(データ詳細!M151:M152)</f>
        <v>0</v>
      </c>
      <c r="N64" s="80">
        <f>SUM(データ詳細!N151:N152)</f>
        <v>0</v>
      </c>
      <c r="O64" s="80">
        <f>SUM(データ詳細!O151:O152)</f>
        <v>0</v>
      </c>
      <c r="P64" s="81">
        <f>SUM(データ詳細!P151:P152)</f>
        <v>0</v>
      </c>
      <c r="Q64" s="66"/>
      <c r="R64" s="38"/>
      <c r="S64" s="38"/>
      <c r="T64" s="38"/>
      <c r="U64" s="38"/>
    </row>
    <row r="65" spans="1:21" x14ac:dyDescent="0.5">
      <c r="A65" s="38"/>
      <c r="B65" s="38"/>
      <c r="C65" s="88"/>
      <c r="D65" s="72" t="s">
        <v>490</v>
      </c>
      <c r="E65" s="73" t="s">
        <v>329</v>
      </c>
      <c r="F65" s="73">
        <v>2</v>
      </c>
      <c r="G65" s="74">
        <f>SUM(データ詳細!G153)</f>
        <v>526947694</v>
      </c>
      <c r="H65" s="74">
        <f>SUM(データ詳細!H153)</f>
        <v>0</v>
      </c>
      <c r="I65" s="74">
        <f>SUM(データ詳細!I153)</f>
        <v>526947694</v>
      </c>
      <c r="J65" s="74">
        <f>SUM(データ詳細!J153)</f>
        <v>517788834</v>
      </c>
      <c r="K65" s="74">
        <f>SUM(データ詳細!K153)</f>
        <v>526251830</v>
      </c>
      <c r="L65" s="74">
        <f>SUM(データ詳細!L153)</f>
        <v>0</v>
      </c>
      <c r="M65" s="74">
        <f>SUM(データ詳細!M153)</f>
        <v>8462996</v>
      </c>
      <c r="N65" s="74">
        <f>SUM(データ詳細!N153)</f>
        <v>8462996</v>
      </c>
      <c r="O65" s="74">
        <f>SUM(データ詳細!O153)</f>
        <v>535410690</v>
      </c>
      <c r="P65" s="75">
        <f>SUM(データ詳細!P153)</f>
        <v>535410690</v>
      </c>
      <c r="Q65" s="66"/>
      <c r="R65" s="38"/>
      <c r="S65" s="38"/>
      <c r="T65" s="38"/>
      <c r="U65" s="38"/>
    </row>
    <row r="66" spans="1:21" x14ac:dyDescent="0.5">
      <c r="A66" s="38"/>
      <c r="B66" s="38"/>
      <c r="C66" s="88"/>
      <c r="D66" s="76" t="s">
        <v>491</v>
      </c>
      <c r="E66" s="38" t="s">
        <v>330</v>
      </c>
      <c r="F66" s="38">
        <v>2</v>
      </c>
      <c r="G66" s="39">
        <f>SUM(データ詳細!G154)</f>
        <v>0</v>
      </c>
      <c r="H66" s="39">
        <f>SUM(データ詳細!H154)</f>
        <v>0</v>
      </c>
      <c r="I66" s="39">
        <f>SUM(データ詳細!I154)</f>
        <v>0</v>
      </c>
      <c r="J66" s="39">
        <f>SUM(データ詳細!J154)</f>
        <v>0</v>
      </c>
      <c r="K66" s="39">
        <f>SUM(データ詳細!K154)</f>
        <v>0</v>
      </c>
      <c r="L66" s="39">
        <f>SUM(データ詳細!L154)</f>
        <v>0</v>
      </c>
      <c r="M66" s="39">
        <f>SUM(データ詳細!M154)</f>
        <v>0</v>
      </c>
      <c r="N66" s="39">
        <f>SUM(データ詳細!N154)</f>
        <v>0</v>
      </c>
      <c r="O66" s="39">
        <f>SUM(データ詳細!O154)</f>
        <v>0</v>
      </c>
      <c r="P66" s="77">
        <f>SUM(データ詳細!P154)</f>
        <v>0</v>
      </c>
      <c r="Q66" s="66"/>
      <c r="R66" s="38"/>
      <c r="S66" s="38"/>
      <c r="T66" s="38"/>
      <c r="U66" s="38"/>
    </row>
    <row r="67" spans="1:21" x14ac:dyDescent="0.5">
      <c r="A67" s="38"/>
      <c r="B67" s="38"/>
      <c r="C67" s="88"/>
      <c r="D67" s="76" t="s">
        <v>492</v>
      </c>
      <c r="E67" s="38" t="s">
        <v>331</v>
      </c>
      <c r="F67" s="38">
        <v>2</v>
      </c>
      <c r="G67" s="39">
        <f>SUM(データ詳細!G155)</f>
        <v>0</v>
      </c>
      <c r="H67" s="39">
        <f>SUM(データ詳細!H155)</f>
        <v>0</v>
      </c>
      <c r="I67" s="39">
        <f>SUM(データ詳細!I155)</f>
        <v>0</v>
      </c>
      <c r="J67" s="39">
        <f>SUM(データ詳細!J155)</f>
        <v>0</v>
      </c>
      <c r="K67" s="39">
        <f>SUM(データ詳細!K155)</f>
        <v>0</v>
      </c>
      <c r="L67" s="39">
        <f>SUM(データ詳細!L155)</f>
        <v>0</v>
      </c>
      <c r="M67" s="39">
        <f>SUM(データ詳細!M155)</f>
        <v>0</v>
      </c>
      <c r="N67" s="39">
        <f>SUM(データ詳細!N155)</f>
        <v>0</v>
      </c>
      <c r="O67" s="39">
        <f>SUM(データ詳細!O155)</f>
        <v>0</v>
      </c>
      <c r="P67" s="77">
        <f>SUM(データ詳細!P155)</f>
        <v>0</v>
      </c>
      <c r="Q67" s="66"/>
      <c r="R67" s="38"/>
      <c r="S67" s="38"/>
      <c r="T67" s="38"/>
      <c r="U67" s="38"/>
    </row>
    <row r="68" spans="1:21" x14ac:dyDescent="0.5">
      <c r="A68" s="38"/>
      <c r="B68" s="38"/>
      <c r="C68" s="88"/>
      <c r="D68" s="76" t="s">
        <v>493</v>
      </c>
      <c r="E68" s="38" t="s">
        <v>332</v>
      </c>
      <c r="F68" s="38">
        <v>2</v>
      </c>
      <c r="G68" s="39">
        <f>SUM(データ詳細!G156)</f>
        <v>0</v>
      </c>
      <c r="H68" s="39">
        <f>SUM(データ詳細!H156)</f>
        <v>0</v>
      </c>
      <c r="I68" s="39">
        <f>SUM(データ詳細!I156)</f>
        <v>0</v>
      </c>
      <c r="J68" s="39">
        <f>SUM(データ詳細!J156)</f>
        <v>0</v>
      </c>
      <c r="K68" s="39">
        <f>SUM(データ詳細!K156)</f>
        <v>0</v>
      </c>
      <c r="L68" s="39">
        <f>SUM(データ詳細!L156)</f>
        <v>0</v>
      </c>
      <c r="M68" s="39">
        <f>SUM(データ詳細!M156)</f>
        <v>0</v>
      </c>
      <c r="N68" s="39">
        <f>SUM(データ詳細!N156)</f>
        <v>0</v>
      </c>
      <c r="O68" s="39">
        <f>SUM(データ詳細!O156)</f>
        <v>0</v>
      </c>
      <c r="P68" s="77">
        <f>SUM(データ詳細!P156)</f>
        <v>0</v>
      </c>
      <c r="Q68" s="66"/>
      <c r="R68" s="38"/>
      <c r="S68" s="38"/>
      <c r="T68" s="38"/>
      <c r="U68" s="38"/>
    </row>
    <row r="69" spans="1:21" x14ac:dyDescent="0.5">
      <c r="A69" s="38"/>
      <c r="B69" s="38"/>
      <c r="C69" s="88"/>
      <c r="D69" s="76" t="s">
        <v>494</v>
      </c>
      <c r="E69" s="38" t="s">
        <v>333</v>
      </c>
      <c r="F69" s="38">
        <v>2</v>
      </c>
      <c r="G69" s="39">
        <f>SUM(データ詳細!G157)</f>
        <v>0</v>
      </c>
      <c r="H69" s="39">
        <f>SUM(データ詳細!H157)</f>
        <v>0</v>
      </c>
      <c r="I69" s="39">
        <f>SUM(データ詳細!I157)</f>
        <v>0</v>
      </c>
      <c r="J69" s="39">
        <f>SUM(データ詳細!J157)</f>
        <v>0</v>
      </c>
      <c r="K69" s="39">
        <f>SUM(データ詳細!K157)</f>
        <v>0</v>
      </c>
      <c r="L69" s="39">
        <f>SUM(データ詳細!L157)</f>
        <v>0</v>
      </c>
      <c r="M69" s="39">
        <f>SUM(データ詳細!M157)</f>
        <v>0</v>
      </c>
      <c r="N69" s="39">
        <f>SUM(データ詳細!N157)</f>
        <v>0</v>
      </c>
      <c r="O69" s="39">
        <f>SUM(データ詳細!O157)</f>
        <v>0</v>
      </c>
      <c r="P69" s="77">
        <f>SUM(データ詳細!P157)</f>
        <v>0</v>
      </c>
      <c r="Q69" s="66"/>
      <c r="R69" s="38"/>
      <c r="S69" s="38"/>
      <c r="T69" s="38"/>
      <c r="U69" s="38"/>
    </row>
    <row r="70" spans="1:21" x14ac:dyDescent="0.5">
      <c r="A70" s="38"/>
      <c r="B70" s="38"/>
      <c r="C70" s="88"/>
      <c r="D70" s="76" t="s">
        <v>495</v>
      </c>
      <c r="E70" s="38" t="s">
        <v>334</v>
      </c>
      <c r="F70" s="38">
        <v>2</v>
      </c>
      <c r="G70" s="39">
        <f>SUM(データ詳細!G158)</f>
        <v>56180956</v>
      </c>
      <c r="H70" s="39">
        <f>SUM(データ詳細!H158)</f>
        <v>0</v>
      </c>
      <c r="I70" s="39">
        <f>SUM(データ詳細!I158)</f>
        <v>56180956</v>
      </c>
      <c r="J70" s="39">
        <f>SUM(データ詳細!J158)</f>
        <v>56180956</v>
      </c>
      <c r="K70" s="39">
        <f>SUM(データ詳細!K158)</f>
        <v>61143220</v>
      </c>
      <c r="L70" s="39">
        <f>SUM(データ詳細!L158)</f>
        <v>0</v>
      </c>
      <c r="M70" s="39">
        <f>SUM(データ詳細!M158)</f>
        <v>4962264</v>
      </c>
      <c r="N70" s="39">
        <f>SUM(データ詳細!N158)</f>
        <v>4962264</v>
      </c>
      <c r="O70" s="39">
        <f>SUM(データ詳細!O158)</f>
        <v>61143220</v>
      </c>
      <c r="P70" s="77">
        <f>SUM(データ詳細!P158)</f>
        <v>61143220</v>
      </c>
      <c r="Q70" s="66"/>
      <c r="R70" s="38"/>
      <c r="S70" s="38"/>
      <c r="T70" s="38"/>
      <c r="U70" s="38"/>
    </row>
    <row r="71" spans="1:21" x14ac:dyDescent="0.5">
      <c r="A71" s="38"/>
      <c r="B71" s="38"/>
      <c r="C71" s="88"/>
      <c r="D71" s="76" t="s">
        <v>496</v>
      </c>
      <c r="E71" s="38" t="s">
        <v>335</v>
      </c>
      <c r="F71" s="38">
        <v>2</v>
      </c>
      <c r="G71" s="39">
        <f>SUM(データ詳細!G159:G160)</f>
        <v>16579180</v>
      </c>
      <c r="H71" s="39">
        <f>SUM(データ詳細!H159:H160)</f>
        <v>0</v>
      </c>
      <c r="I71" s="39">
        <f>SUM(データ詳細!I159:I160)</f>
        <v>16579180</v>
      </c>
      <c r="J71" s="39">
        <f>SUM(データ詳細!J159:J160)</f>
        <v>59248</v>
      </c>
      <c r="K71" s="39">
        <f>SUM(データ詳細!K159:K160)</f>
        <v>0</v>
      </c>
      <c r="L71" s="39">
        <f>SUM(データ詳細!L159:L160)</f>
        <v>59248</v>
      </c>
      <c r="M71" s="39">
        <f>SUM(データ詳細!M159:M160)</f>
        <v>0</v>
      </c>
      <c r="N71" s="39">
        <f>SUM(データ詳細!N159:N160)</f>
        <v>-59248</v>
      </c>
      <c r="O71" s="39">
        <f>SUM(データ詳細!O159:O160)</f>
        <v>16519932</v>
      </c>
      <c r="P71" s="77">
        <f>SUM(データ詳細!P159:P160)</f>
        <v>16519932</v>
      </c>
      <c r="Q71" s="66"/>
      <c r="R71" s="38"/>
      <c r="S71" s="38"/>
      <c r="T71" s="38"/>
      <c r="U71" s="38"/>
    </row>
    <row r="72" spans="1:21" ht="17.399999999999999" thickBot="1" x14ac:dyDescent="0.55000000000000004">
      <c r="A72" s="38"/>
      <c r="B72" s="38"/>
      <c r="C72" s="88"/>
      <c r="D72" s="119" t="s">
        <v>497</v>
      </c>
      <c r="E72" s="82" t="s">
        <v>336</v>
      </c>
      <c r="F72" s="82">
        <v>2</v>
      </c>
      <c r="G72" s="83">
        <f>SUM(データ詳細!G161:G162)</f>
        <v>0</v>
      </c>
      <c r="H72" s="83">
        <f>SUM(データ詳細!H161:H162)</f>
        <v>0</v>
      </c>
      <c r="I72" s="83">
        <f>SUM(データ詳細!I161:I162)</f>
        <v>0</v>
      </c>
      <c r="J72" s="83">
        <f>SUM(データ詳細!J161:J162)</f>
        <v>0</v>
      </c>
      <c r="K72" s="83">
        <f>SUM(データ詳細!K161:K162)</f>
        <v>0</v>
      </c>
      <c r="L72" s="83">
        <f>SUM(データ詳細!L161:L162)</f>
        <v>0</v>
      </c>
      <c r="M72" s="83">
        <f>SUM(データ詳細!M161:M162)</f>
        <v>0</v>
      </c>
      <c r="N72" s="83">
        <f>SUM(データ詳細!N161:N162)</f>
        <v>0</v>
      </c>
      <c r="O72" s="83">
        <f>SUM(データ詳細!O161:O162)</f>
        <v>0</v>
      </c>
      <c r="P72" s="118">
        <f>SUM(データ詳細!P161:P162)</f>
        <v>0</v>
      </c>
      <c r="Q72" s="66"/>
      <c r="R72" s="38"/>
      <c r="S72" s="38"/>
      <c r="T72" s="38"/>
      <c r="U72" s="38"/>
    </row>
    <row r="73" spans="1:21" x14ac:dyDescent="0.5">
      <c r="A73" s="38"/>
      <c r="B73" s="38"/>
      <c r="C73" s="88"/>
      <c r="D73" s="95" t="s">
        <v>498</v>
      </c>
      <c r="E73" s="96" t="s">
        <v>111</v>
      </c>
      <c r="F73" s="96">
        <v>2</v>
      </c>
      <c r="G73" s="97"/>
      <c r="H73" s="97"/>
      <c r="I73" s="97"/>
      <c r="J73" s="97"/>
      <c r="K73" s="97"/>
      <c r="L73" s="97"/>
      <c r="M73" s="97"/>
      <c r="N73" s="97"/>
      <c r="O73" s="97"/>
      <c r="P73" s="98"/>
      <c r="Q73" s="66"/>
      <c r="R73" s="38"/>
      <c r="S73" s="38"/>
      <c r="T73" s="38"/>
      <c r="U73" s="38"/>
    </row>
    <row r="74" spans="1:21" x14ac:dyDescent="0.5">
      <c r="A74" s="38"/>
      <c r="B74" s="38"/>
      <c r="C74" s="88"/>
      <c r="D74" s="105" t="s">
        <v>499</v>
      </c>
      <c r="E74" s="61" t="s">
        <v>112</v>
      </c>
      <c r="F74" s="61">
        <v>2</v>
      </c>
      <c r="G74" s="65"/>
      <c r="H74" s="65"/>
      <c r="I74" s="65"/>
      <c r="J74" s="65"/>
      <c r="K74" s="65"/>
      <c r="L74" s="65"/>
      <c r="M74" s="65"/>
      <c r="N74" s="65"/>
      <c r="O74" s="65"/>
      <c r="P74" s="106"/>
      <c r="Q74" s="66"/>
      <c r="R74" s="38"/>
      <c r="S74" s="38"/>
      <c r="T74" s="38"/>
      <c r="U74" s="38"/>
    </row>
    <row r="75" spans="1:21" x14ac:dyDescent="0.5">
      <c r="A75" s="38"/>
      <c r="B75" s="38"/>
      <c r="C75" s="88"/>
      <c r="D75" s="105" t="s">
        <v>500</v>
      </c>
      <c r="E75" s="61" t="s">
        <v>396</v>
      </c>
      <c r="F75" s="61">
        <v>2</v>
      </c>
      <c r="G75" s="65"/>
      <c r="H75" s="65"/>
      <c r="I75" s="65"/>
      <c r="J75" s="65"/>
      <c r="K75" s="65"/>
      <c r="L75" s="65"/>
      <c r="M75" s="65"/>
      <c r="N75" s="65"/>
      <c r="O75" s="65"/>
      <c r="P75" s="106"/>
      <c r="Q75" s="66"/>
      <c r="R75" s="38"/>
      <c r="S75" s="38"/>
      <c r="T75" s="38"/>
      <c r="U75" s="38"/>
    </row>
    <row r="76" spans="1:21" x14ac:dyDescent="0.5">
      <c r="A76" s="38"/>
      <c r="B76" s="38"/>
      <c r="C76" s="88"/>
      <c r="D76" s="105" t="s">
        <v>501</v>
      </c>
      <c r="E76" s="61" t="s">
        <v>337</v>
      </c>
      <c r="F76" s="61">
        <v>1</v>
      </c>
      <c r="G76" s="65"/>
      <c r="H76" s="65"/>
      <c r="I76" s="65"/>
      <c r="J76" s="65"/>
      <c r="K76" s="65"/>
      <c r="L76" s="65"/>
      <c r="M76" s="65"/>
      <c r="N76" s="65"/>
      <c r="O76" s="65"/>
      <c r="P76" s="106"/>
      <c r="Q76" s="66"/>
      <c r="R76" s="38"/>
      <c r="S76" s="38"/>
      <c r="T76" s="38"/>
      <c r="U76" s="38"/>
    </row>
    <row r="77" spans="1:21" ht="17.399999999999999" thickBot="1" x14ac:dyDescent="0.55000000000000004">
      <c r="A77" s="38"/>
      <c r="B77" s="38"/>
      <c r="C77" s="88"/>
      <c r="D77" s="99" t="s">
        <v>502</v>
      </c>
      <c r="E77" s="100" t="s">
        <v>338</v>
      </c>
      <c r="F77" s="100">
        <v>2</v>
      </c>
      <c r="G77" s="101"/>
      <c r="H77" s="101"/>
      <c r="I77" s="101"/>
      <c r="J77" s="101"/>
      <c r="K77" s="101"/>
      <c r="L77" s="101"/>
      <c r="M77" s="101"/>
      <c r="N77" s="101"/>
      <c r="O77" s="101"/>
      <c r="P77" s="102"/>
      <c r="Q77" s="66"/>
      <c r="R77" s="38"/>
      <c r="S77" s="38"/>
      <c r="T77" s="38"/>
      <c r="U77" s="38"/>
    </row>
    <row r="78" spans="1:21" x14ac:dyDescent="0.5">
      <c r="A78" s="38"/>
      <c r="B78" s="38"/>
      <c r="C78" s="88"/>
      <c r="D78" s="120" t="s">
        <v>503</v>
      </c>
      <c r="E78" s="70" t="s">
        <v>339</v>
      </c>
      <c r="F78" s="70">
        <v>1</v>
      </c>
      <c r="G78" s="71">
        <f>SUM(データ詳細!G169)</f>
        <v>0</v>
      </c>
      <c r="H78" s="71">
        <f>SUM(データ詳細!H169)</f>
        <v>0</v>
      </c>
      <c r="I78" s="71">
        <f>SUM(データ詳細!I169)</f>
        <v>0</v>
      </c>
      <c r="J78" s="71">
        <f>SUM(データ詳細!J169)</f>
        <v>790417063</v>
      </c>
      <c r="K78" s="71">
        <f>SUM(データ詳細!K169)</f>
        <v>56180956</v>
      </c>
      <c r="L78" s="71">
        <f>SUM(データ詳細!L169)</f>
        <v>734236107</v>
      </c>
      <c r="M78" s="71">
        <f>SUM(データ詳細!M169)</f>
        <v>0</v>
      </c>
      <c r="N78" s="71">
        <f>SUM(データ詳細!N169)</f>
        <v>734236107</v>
      </c>
      <c r="O78" s="71">
        <f>SUM(データ詳細!O169)</f>
        <v>734236107</v>
      </c>
      <c r="P78" s="117">
        <f>SUM(データ詳細!P169)</f>
        <v>734236107</v>
      </c>
      <c r="Q78" s="66"/>
      <c r="R78" s="38"/>
      <c r="S78" s="38"/>
      <c r="T78" s="38"/>
      <c r="U78" s="38"/>
    </row>
    <row r="79" spans="1:21" x14ac:dyDescent="0.5">
      <c r="A79" s="38"/>
      <c r="B79" s="38"/>
      <c r="C79" s="88"/>
      <c r="D79" s="76" t="s">
        <v>504</v>
      </c>
      <c r="E79" s="38" t="s">
        <v>340</v>
      </c>
      <c r="F79" s="38">
        <v>1</v>
      </c>
      <c r="G79" s="39">
        <f>SUM(データ詳細!G170)</f>
        <v>0</v>
      </c>
      <c r="H79" s="39">
        <f>SUM(データ詳細!H170)</f>
        <v>0</v>
      </c>
      <c r="I79" s="39">
        <f>SUM(データ詳細!I170)</f>
        <v>0</v>
      </c>
      <c r="J79" s="39">
        <f>SUM(データ詳細!J170)</f>
        <v>61143220</v>
      </c>
      <c r="K79" s="39">
        <f>SUM(データ詳細!K170)</f>
        <v>0</v>
      </c>
      <c r="L79" s="39">
        <f>SUM(データ詳細!L170)</f>
        <v>61143220</v>
      </c>
      <c r="M79" s="39">
        <f>SUM(データ詳細!M170)</f>
        <v>0</v>
      </c>
      <c r="N79" s="39">
        <f>SUM(データ詳細!N170)</f>
        <v>61143220</v>
      </c>
      <c r="O79" s="39">
        <f>SUM(データ詳細!O170)</f>
        <v>61143220</v>
      </c>
      <c r="P79" s="77">
        <f>SUM(データ詳細!P170)</f>
        <v>61143220</v>
      </c>
      <c r="Q79" s="66"/>
      <c r="R79" s="38"/>
      <c r="S79" s="38"/>
      <c r="T79" s="38"/>
      <c r="U79" s="38"/>
    </row>
    <row r="80" spans="1:21" x14ac:dyDescent="0.5">
      <c r="A80" s="38"/>
      <c r="B80" s="38"/>
      <c r="C80" s="88"/>
      <c r="D80" s="76" t="s">
        <v>505</v>
      </c>
      <c r="E80" s="38" t="s">
        <v>341</v>
      </c>
      <c r="F80" s="38">
        <v>1</v>
      </c>
      <c r="G80" s="39">
        <f>SUM(データ詳細!G171)</f>
        <v>0</v>
      </c>
      <c r="H80" s="39">
        <f>SUM(データ詳細!H171)</f>
        <v>0</v>
      </c>
      <c r="I80" s="39">
        <f>SUM(データ詳細!I171)</f>
        <v>0</v>
      </c>
      <c r="J80" s="39">
        <f>SUM(データ詳細!J171)</f>
        <v>9004000</v>
      </c>
      <c r="K80" s="39">
        <f>SUM(データ詳細!K171)</f>
        <v>0</v>
      </c>
      <c r="L80" s="39">
        <f>SUM(データ詳細!L171)</f>
        <v>9004000</v>
      </c>
      <c r="M80" s="39">
        <f>SUM(データ詳細!M171)</f>
        <v>0</v>
      </c>
      <c r="N80" s="39">
        <f>SUM(データ詳細!N171)</f>
        <v>9004000</v>
      </c>
      <c r="O80" s="39">
        <f>SUM(データ詳細!O171)</f>
        <v>9004000</v>
      </c>
      <c r="P80" s="77">
        <f>SUM(データ詳細!P171)</f>
        <v>9004000</v>
      </c>
      <c r="Q80" s="66"/>
      <c r="R80" s="38"/>
      <c r="S80" s="38"/>
      <c r="T80" s="38"/>
      <c r="U80" s="38"/>
    </row>
    <row r="81" spans="1:21" ht="17.399999999999999" thickBot="1" x14ac:dyDescent="0.55000000000000004">
      <c r="A81" s="38"/>
      <c r="B81" s="38"/>
      <c r="C81" s="88"/>
      <c r="D81" s="78" t="s">
        <v>506</v>
      </c>
      <c r="E81" s="79" t="s">
        <v>342</v>
      </c>
      <c r="F81" s="79">
        <v>1</v>
      </c>
      <c r="G81" s="80">
        <f>SUM(データ詳細!G172:G173)</f>
        <v>0</v>
      </c>
      <c r="H81" s="80">
        <f>SUM(データ詳細!H172:H173)</f>
        <v>0</v>
      </c>
      <c r="I81" s="80">
        <f>SUM(データ詳細!I172:I173)</f>
        <v>0</v>
      </c>
      <c r="J81" s="80">
        <f>SUM(データ詳細!J172:J173)</f>
        <v>161522004</v>
      </c>
      <c r="K81" s="80">
        <f>SUM(データ詳細!K172:K173)</f>
        <v>0</v>
      </c>
      <c r="L81" s="80">
        <f>SUM(データ詳細!L172:L173)</f>
        <v>161522004</v>
      </c>
      <c r="M81" s="80">
        <f>SUM(データ詳細!M172:M173)</f>
        <v>0</v>
      </c>
      <c r="N81" s="80">
        <f>SUM(データ詳細!N172:N173)</f>
        <v>161522004</v>
      </c>
      <c r="O81" s="80">
        <f>SUM(データ詳細!O172:O173)</f>
        <v>161522004</v>
      </c>
      <c r="P81" s="81">
        <f>SUM(データ詳細!P172:P173)</f>
        <v>161522004</v>
      </c>
      <c r="Q81" s="66"/>
      <c r="R81" s="38"/>
      <c r="S81" s="38"/>
      <c r="T81" s="38"/>
      <c r="U81" s="38"/>
    </row>
    <row r="82" spans="1:21" x14ac:dyDescent="0.5">
      <c r="A82" s="38"/>
      <c r="B82" s="38"/>
      <c r="C82" s="88"/>
      <c r="D82" s="72" t="s">
        <v>507</v>
      </c>
      <c r="E82" s="73" t="s">
        <v>343</v>
      </c>
      <c r="F82" s="73">
        <v>1</v>
      </c>
      <c r="G82" s="74">
        <f>SUM(データ詳細!G174:G177)</f>
        <v>0</v>
      </c>
      <c r="H82" s="74">
        <f>SUM(データ詳細!H174:H177)</f>
        <v>0</v>
      </c>
      <c r="I82" s="74">
        <f>SUM(データ詳細!I174:I177)</f>
        <v>0</v>
      </c>
      <c r="J82" s="74">
        <f>SUM(データ詳細!J174:J177)</f>
        <v>1575234717</v>
      </c>
      <c r="K82" s="74">
        <f>SUM(データ詳細!K174:K177)</f>
        <v>102515800</v>
      </c>
      <c r="L82" s="74">
        <f>SUM(データ詳細!L174:L177)</f>
        <v>1472718917</v>
      </c>
      <c r="M82" s="74">
        <f>SUM(データ詳細!M174:M177)</f>
        <v>0</v>
      </c>
      <c r="N82" s="74">
        <f>SUM(データ詳細!N174:N177)</f>
        <v>1472718917</v>
      </c>
      <c r="O82" s="74">
        <f>SUM(データ詳細!O174:O177)</f>
        <v>1472718917</v>
      </c>
      <c r="P82" s="75">
        <f>SUM(データ詳細!P174:P177)</f>
        <v>1472718917</v>
      </c>
      <c r="Q82" s="66"/>
      <c r="R82" s="38"/>
      <c r="S82" s="38"/>
      <c r="T82" s="38"/>
      <c r="U82" s="38"/>
    </row>
    <row r="83" spans="1:21" x14ac:dyDescent="0.5">
      <c r="A83" s="38"/>
      <c r="B83" s="38"/>
      <c r="C83" s="88"/>
      <c r="D83" s="76" t="s">
        <v>508</v>
      </c>
      <c r="E83" s="38" t="s">
        <v>344</v>
      </c>
      <c r="F83" s="38">
        <v>1</v>
      </c>
      <c r="G83" s="39">
        <f>SUM(データ詳細!G178)</f>
        <v>0</v>
      </c>
      <c r="H83" s="39">
        <f>SUM(データ詳細!H178)</f>
        <v>0</v>
      </c>
      <c r="I83" s="39">
        <f>SUM(データ詳細!I178)</f>
        <v>0</v>
      </c>
      <c r="J83" s="39">
        <f>SUM(データ詳細!J178)</f>
        <v>686196946</v>
      </c>
      <c r="K83" s="39">
        <f>SUM(データ詳細!K178)</f>
        <v>505789300</v>
      </c>
      <c r="L83" s="39">
        <f>SUM(データ詳細!L178)</f>
        <v>180407646</v>
      </c>
      <c r="M83" s="39">
        <f>SUM(データ詳細!M178)</f>
        <v>0</v>
      </c>
      <c r="N83" s="39">
        <f>SUM(データ詳細!N178)</f>
        <v>180407646</v>
      </c>
      <c r="O83" s="39">
        <f>SUM(データ詳細!O178)</f>
        <v>180407646</v>
      </c>
      <c r="P83" s="77">
        <f>SUM(データ詳細!P178)</f>
        <v>180407646</v>
      </c>
      <c r="Q83" s="66"/>
      <c r="R83" s="38"/>
      <c r="S83" s="38"/>
      <c r="T83" s="38"/>
      <c r="U83" s="38"/>
    </row>
    <row r="84" spans="1:21" x14ac:dyDescent="0.5">
      <c r="A84" s="38"/>
      <c r="B84" s="38"/>
      <c r="C84" s="88"/>
      <c r="D84" s="76" t="s">
        <v>509</v>
      </c>
      <c r="E84" s="38" t="s">
        <v>345</v>
      </c>
      <c r="F84" s="38">
        <v>1</v>
      </c>
      <c r="G84" s="39">
        <f>SUM(データ詳細!G179)</f>
        <v>0</v>
      </c>
      <c r="H84" s="39">
        <f>SUM(データ詳細!H179)</f>
        <v>0</v>
      </c>
      <c r="I84" s="39">
        <f>SUM(データ詳細!I179)</f>
        <v>0</v>
      </c>
      <c r="J84" s="39">
        <f>SUM(データ詳細!J179)</f>
        <v>582862269</v>
      </c>
      <c r="K84" s="39">
        <f>SUM(データ詳細!K179)</f>
        <v>0</v>
      </c>
      <c r="L84" s="39">
        <f>SUM(データ詳細!L179)</f>
        <v>582862269</v>
      </c>
      <c r="M84" s="39">
        <f>SUM(データ詳細!M179)</f>
        <v>0</v>
      </c>
      <c r="N84" s="39">
        <f>SUM(データ詳細!N179)</f>
        <v>582862269</v>
      </c>
      <c r="O84" s="39">
        <f>SUM(データ詳細!O179)</f>
        <v>582862269</v>
      </c>
      <c r="P84" s="77">
        <f>SUM(データ詳細!P179)</f>
        <v>582862269</v>
      </c>
      <c r="Q84" s="66"/>
      <c r="R84" s="38"/>
      <c r="S84" s="38"/>
      <c r="T84" s="38"/>
      <c r="U84" s="38"/>
    </row>
    <row r="85" spans="1:21" ht="17.399999999999999" thickBot="1" x14ac:dyDescent="0.55000000000000004">
      <c r="A85" s="38"/>
      <c r="B85" s="38"/>
      <c r="C85" s="88"/>
      <c r="D85" s="78" t="s">
        <v>510</v>
      </c>
      <c r="E85" s="79" t="s">
        <v>346</v>
      </c>
      <c r="F85" s="79">
        <v>1</v>
      </c>
      <c r="G85" s="80">
        <f>SUM(データ詳細!G180)</f>
        <v>0</v>
      </c>
      <c r="H85" s="80">
        <f>SUM(データ詳細!H180)</f>
        <v>0</v>
      </c>
      <c r="I85" s="80">
        <f>SUM(データ詳細!I180)</f>
        <v>0</v>
      </c>
      <c r="J85" s="80">
        <f>SUM(データ詳細!J180)</f>
        <v>0</v>
      </c>
      <c r="K85" s="80">
        <f>SUM(データ詳細!K180)</f>
        <v>0</v>
      </c>
      <c r="L85" s="80">
        <f>SUM(データ詳細!L180)</f>
        <v>0</v>
      </c>
      <c r="M85" s="80">
        <f>SUM(データ詳細!M180)</f>
        <v>0</v>
      </c>
      <c r="N85" s="80">
        <f>SUM(データ詳細!N180)</f>
        <v>0</v>
      </c>
      <c r="O85" s="80">
        <f>SUM(データ詳細!O180)</f>
        <v>0</v>
      </c>
      <c r="P85" s="81">
        <f>SUM(データ詳細!P180)</f>
        <v>0</v>
      </c>
      <c r="Q85" s="66"/>
      <c r="R85" s="38"/>
      <c r="S85" s="38"/>
      <c r="T85" s="38"/>
      <c r="U85" s="38"/>
    </row>
    <row r="86" spans="1:21" x14ac:dyDescent="0.5">
      <c r="A86" s="38"/>
      <c r="B86" s="38"/>
      <c r="C86" s="88"/>
      <c r="D86" s="72" t="s">
        <v>511</v>
      </c>
      <c r="E86" s="73" t="s">
        <v>347</v>
      </c>
      <c r="F86" s="73">
        <v>1</v>
      </c>
      <c r="G86" s="74">
        <f>SUM(データ詳細!G181:G183)</f>
        <v>0</v>
      </c>
      <c r="H86" s="74">
        <f>SUM(データ詳細!H181:H183)</f>
        <v>0</v>
      </c>
      <c r="I86" s="74">
        <f>SUM(データ詳細!I181:I183)</f>
        <v>0</v>
      </c>
      <c r="J86" s="74">
        <f>SUM(データ詳細!J181:J183)</f>
        <v>13594227</v>
      </c>
      <c r="K86" s="74">
        <f>SUM(データ詳細!K181:K183)</f>
        <v>0</v>
      </c>
      <c r="L86" s="74">
        <f>SUM(データ詳細!L181:L183)</f>
        <v>13594227</v>
      </c>
      <c r="M86" s="74">
        <f>SUM(データ詳細!M181:M183)</f>
        <v>0</v>
      </c>
      <c r="N86" s="74">
        <f>SUM(データ詳細!N181:N183)</f>
        <v>13594227</v>
      </c>
      <c r="O86" s="74">
        <f>SUM(データ詳細!O181:O183)</f>
        <v>13594227</v>
      </c>
      <c r="P86" s="75">
        <f>SUM(データ詳細!P181:P183)</f>
        <v>13594227</v>
      </c>
      <c r="Q86" s="66"/>
      <c r="R86" s="38"/>
      <c r="S86" s="38"/>
      <c r="T86" s="38"/>
      <c r="U86" s="38"/>
    </row>
    <row r="87" spans="1:21" x14ac:dyDescent="0.5">
      <c r="A87" s="38"/>
      <c r="B87" s="38"/>
      <c r="C87" s="88"/>
      <c r="D87" s="76" t="s">
        <v>512</v>
      </c>
      <c r="E87" s="38" t="s">
        <v>348</v>
      </c>
      <c r="F87" s="38">
        <v>1</v>
      </c>
      <c r="G87" s="39">
        <f>SUM(データ詳細!G184)</f>
        <v>0</v>
      </c>
      <c r="H87" s="39">
        <f>SUM(データ詳細!H184)</f>
        <v>0</v>
      </c>
      <c r="I87" s="39">
        <f>SUM(データ詳細!I184)</f>
        <v>0</v>
      </c>
      <c r="J87" s="39">
        <f>SUM(データ詳細!J184)</f>
        <v>898668</v>
      </c>
      <c r="K87" s="39">
        <f>SUM(データ詳細!K184)</f>
        <v>0</v>
      </c>
      <c r="L87" s="39">
        <f>SUM(データ詳細!L184)</f>
        <v>898668</v>
      </c>
      <c r="M87" s="39">
        <f>SUM(データ詳細!M184)</f>
        <v>0</v>
      </c>
      <c r="N87" s="39">
        <f>SUM(データ詳細!N184)</f>
        <v>898668</v>
      </c>
      <c r="O87" s="39">
        <f>SUM(データ詳細!O184)</f>
        <v>898668</v>
      </c>
      <c r="P87" s="77">
        <f>SUM(データ詳細!P184)</f>
        <v>898668</v>
      </c>
      <c r="Q87" s="66"/>
      <c r="R87" s="38"/>
      <c r="S87" s="38"/>
      <c r="T87" s="38"/>
      <c r="U87" s="38"/>
    </row>
    <row r="88" spans="1:21" ht="17.399999999999999" thickBot="1" x14ac:dyDescent="0.55000000000000004">
      <c r="A88" s="38"/>
      <c r="B88" s="38"/>
      <c r="C88" s="88"/>
      <c r="D88" s="78" t="s">
        <v>513</v>
      </c>
      <c r="E88" s="79" t="s">
        <v>397</v>
      </c>
      <c r="F88" s="79">
        <v>1</v>
      </c>
      <c r="G88" s="80">
        <f>SUM(データ詳細!G185:G186)</f>
        <v>0</v>
      </c>
      <c r="H88" s="80">
        <f>SUM(データ詳細!H185:H186)</f>
        <v>0</v>
      </c>
      <c r="I88" s="80">
        <f>SUM(データ詳細!I185:I186)</f>
        <v>0</v>
      </c>
      <c r="J88" s="80">
        <f>SUM(データ詳細!J185:J186)</f>
        <v>196022201</v>
      </c>
      <c r="K88" s="80">
        <f>SUM(データ詳細!K185:K186)</f>
        <v>13331858</v>
      </c>
      <c r="L88" s="80">
        <f>SUM(データ詳細!L185:L186)</f>
        <v>182690343</v>
      </c>
      <c r="M88" s="80">
        <f>SUM(データ詳細!M185:M186)</f>
        <v>0</v>
      </c>
      <c r="N88" s="80">
        <f>SUM(データ詳細!N185:N186)</f>
        <v>182690343</v>
      </c>
      <c r="O88" s="80">
        <f>SUM(データ詳細!O185:O186)</f>
        <v>182690343</v>
      </c>
      <c r="P88" s="81">
        <f>SUM(データ詳細!P185:P186)</f>
        <v>182690343</v>
      </c>
      <c r="Q88" s="66"/>
      <c r="R88" s="38"/>
      <c r="S88" s="38"/>
      <c r="T88" s="38"/>
      <c r="U88" s="38"/>
    </row>
    <row r="89" spans="1:21" x14ac:dyDescent="0.5">
      <c r="A89" s="38"/>
      <c r="B89" s="38"/>
      <c r="C89" s="88"/>
      <c r="D89" s="72" t="s">
        <v>514</v>
      </c>
      <c r="E89" s="73" t="s">
        <v>349</v>
      </c>
      <c r="F89" s="73">
        <v>1</v>
      </c>
      <c r="G89" s="74">
        <f>SUM(データ詳細!G187)</f>
        <v>0</v>
      </c>
      <c r="H89" s="74">
        <f>SUM(データ詳細!H187)</f>
        <v>0</v>
      </c>
      <c r="I89" s="74">
        <f>SUM(データ詳細!I187)</f>
        <v>0</v>
      </c>
      <c r="J89" s="74">
        <f>SUM(データ詳細!J187)</f>
        <v>2573209272</v>
      </c>
      <c r="K89" s="74">
        <f>SUM(データ詳細!K187)</f>
        <v>3975400</v>
      </c>
      <c r="L89" s="74">
        <f>SUM(データ詳細!L187)</f>
        <v>2569233872</v>
      </c>
      <c r="M89" s="74">
        <f>SUM(データ詳細!M187)</f>
        <v>0</v>
      </c>
      <c r="N89" s="74">
        <f>SUM(データ詳細!N187)</f>
        <v>2569233872</v>
      </c>
      <c r="O89" s="74">
        <f>SUM(データ詳細!O187)</f>
        <v>2569233872</v>
      </c>
      <c r="P89" s="75">
        <f>SUM(データ詳細!P187)</f>
        <v>2569233872</v>
      </c>
      <c r="Q89" s="66"/>
      <c r="R89" s="38"/>
      <c r="S89" s="38"/>
      <c r="T89" s="38"/>
      <c r="U89" s="38"/>
    </row>
    <row r="90" spans="1:21" x14ac:dyDescent="0.5">
      <c r="A90" s="38"/>
      <c r="B90" s="38"/>
      <c r="C90" s="88"/>
      <c r="D90" s="76" t="s">
        <v>515</v>
      </c>
      <c r="E90" s="38" t="s">
        <v>350</v>
      </c>
      <c r="F90" s="38">
        <v>1</v>
      </c>
      <c r="G90" s="39">
        <f>SUM(データ詳細!G188)</f>
        <v>0</v>
      </c>
      <c r="H90" s="39">
        <f>SUM(データ詳細!H188)</f>
        <v>0</v>
      </c>
      <c r="I90" s="39">
        <f>SUM(データ詳細!I188)</f>
        <v>0</v>
      </c>
      <c r="J90" s="39">
        <f>SUM(データ詳細!J188)</f>
        <v>275764223</v>
      </c>
      <c r="K90" s="39">
        <f>SUM(データ詳細!K188)</f>
        <v>0</v>
      </c>
      <c r="L90" s="39">
        <f>SUM(データ詳細!L188)</f>
        <v>275764223</v>
      </c>
      <c r="M90" s="39">
        <f>SUM(データ詳細!M188)</f>
        <v>0</v>
      </c>
      <c r="N90" s="39">
        <f>SUM(データ詳細!N188)</f>
        <v>275764223</v>
      </c>
      <c r="O90" s="39">
        <f>SUM(データ詳細!O188)</f>
        <v>275764223</v>
      </c>
      <c r="P90" s="77">
        <f>SUM(データ詳細!P188)</f>
        <v>275764223</v>
      </c>
      <c r="Q90" s="66"/>
      <c r="R90" s="38"/>
      <c r="S90" s="38"/>
      <c r="T90" s="38"/>
      <c r="U90" s="38"/>
    </row>
    <row r="91" spans="1:21" x14ac:dyDescent="0.5">
      <c r="A91" s="38"/>
      <c r="B91" s="38"/>
      <c r="C91" s="88"/>
      <c r="D91" s="89" t="s">
        <v>516</v>
      </c>
      <c r="E91" s="40" t="s">
        <v>351</v>
      </c>
      <c r="F91" s="40">
        <v>1</v>
      </c>
      <c r="G91" s="63">
        <f>SUM(データ詳細!G189)</f>
        <v>0</v>
      </c>
      <c r="H91" s="63">
        <f>SUM(データ詳細!H189)</f>
        <v>-223191824</v>
      </c>
      <c r="I91" s="63">
        <f>SUM(データ詳細!I189)</f>
        <v>-223191824</v>
      </c>
      <c r="J91" s="63">
        <f>SUM(データ詳細!J189)</f>
        <v>223191824</v>
      </c>
      <c r="K91" s="63">
        <f>SUM(データ詳細!K189)</f>
        <v>0</v>
      </c>
      <c r="L91" s="63">
        <f>SUM(データ詳細!L189)</f>
        <v>223191824</v>
      </c>
      <c r="M91" s="63">
        <f>SUM(データ詳細!M189)</f>
        <v>0</v>
      </c>
      <c r="N91" s="63">
        <f>SUM(データ詳細!N189)</f>
        <v>223191824</v>
      </c>
      <c r="O91" s="63">
        <f>SUM(データ詳細!O189)</f>
        <v>223191824</v>
      </c>
      <c r="P91" s="90">
        <f>SUM(データ詳細!P189)</f>
        <v>0</v>
      </c>
      <c r="Q91" s="66"/>
      <c r="R91" s="38"/>
      <c r="S91" s="38"/>
      <c r="T91" s="38"/>
      <c r="U91" s="38"/>
    </row>
    <row r="92" spans="1:21" ht="17.399999999999999" thickBot="1" x14ac:dyDescent="0.55000000000000004">
      <c r="A92" s="38"/>
      <c r="B92" s="38"/>
      <c r="C92" s="88"/>
      <c r="D92" s="78" t="s">
        <v>517</v>
      </c>
      <c r="E92" s="79" t="s">
        <v>352</v>
      </c>
      <c r="F92" s="79">
        <v>1</v>
      </c>
      <c r="G92" s="80">
        <f>SUM(データ詳細!G190)</f>
        <v>0</v>
      </c>
      <c r="H92" s="80">
        <f>SUM(データ詳細!H190)</f>
        <v>0</v>
      </c>
      <c r="I92" s="80">
        <f>SUM(データ詳細!I190)</f>
        <v>0</v>
      </c>
      <c r="J92" s="80">
        <f>SUM(データ詳細!J190)</f>
        <v>967551</v>
      </c>
      <c r="K92" s="80">
        <f>SUM(データ詳細!K190)</f>
        <v>0</v>
      </c>
      <c r="L92" s="80">
        <f>SUM(データ詳細!L190)</f>
        <v>967551</v>
      </c>
      <c r="M92" s="80">
        <f>SUM(データ詳細!M190)</f>
        <v>0</v>
      </c>
      <c r="N92" s="80">
        <f>SUM(データ詳細!N190)</f>
        <v>967551</v>
      </c>
      <c r="O92" s="80">
        <f>SUM(データ詳細!O190)</f>
        <v>967551</v>
      </c>
      <c r="P92" s="81">
        <f>SUM(データ詳細!P190)</f>
        <v>967551</v>
      </c>
      <c r="Q92" s="66"/>
      <c r="R92" s="38"/>
      <c r="S92" s="38"/>
      <c r="T92" s="38"/>
      <c r="U92" s="38"/>
    </row>
    <row r="93" spans="1:21" x14ac:dyDescent="0.5">
      <c r="A93" s="38"/>
      <c r="B93" s="38"/>
      <c r="C93" s="88"/>
      <c r="D93" s="72" t="s">
        <v>518</v>
      </c>
      <c r="E93" s="73" t="s">
        <v>353</v>
      </c>
      <c r="F93" s="73">
        <v>2</v>
      </c>
      <c r="G93" s="74">
        <f>SUM(データ詳細!G191)</f>
        <v>0</v>
      </c>
      <c r="H93" s="74">
        <f>SUM(データ詳細!H191)</f>
        <v>0</v>
      </c>
      <c r="I93" s="74">
        <f>SUM(データ詳細!I191)</f>
        <v>0</v>
      </c>
      <c r="J93" s="74">
        <f>SUM(データ詳細!J191)</f>
        <v>52200</v>
      </c>
      <c r="K93" s="74">
        <f>SUM(データ詳細!K191)</f>
        <v>100133022</v>
      </c>
      <c r="L93" s="74">
        <f>SUM(データ詳細!L191)</f>
        <v>0</v>
      </c>
      <c r="M93" s="74">
        <f>SUM(データ詳細!M191)</f>
        <v>100080822</v>
      </c>
      <c r="N93" s="74">
        <f>SUM(データ詳細!N191)</f>
        <v>100080822</v>
      </c>
      <c r="O93" s="74">
        <f>SUM(データ詳細!O191)</f>
        <v>100080822</v>
      </c>
      <c r="P93" s="75">
        <f>SUM(データ詳細!P191)</f>
        <v>100080822</v>
      </c>
      <c r="Q93" s="66"/>
      <c r="R93" s="38"/>
      <c r="S93" s="38"/>
      <c r="T93" s="38"/>
      <c r="U93" s="38"/>
    </row>
    <row r="94" spans="1:21" ht="17.399999999999999" thickBot="1" x14ac:dyDescent="0.55000000000000004">
      <c r="A94" s="38"/>
      <c r="B94" s="38"/>
      <c r="C94" s="88"/>
      <c r="D94" s="78" t="s">
        <v>519</v>
      </c>
      <c r="E94" s="79" t="s">
        <v>354</v>
      </c>
      <c r="F94" s="79">
        <v>2</v>
      </c>
      <c r="G94" s="80">
        <f>SUM(データ詳細!G192:G194)</f>
        <v>0</v>
      </c>
      <c r="H94" s="80">
        <f>SUM(データ詳細!H192:H194)</f>
        <v>0</v>
      </c>
      <c r="I94" s="80">
        <f>SUM(データ詳細!I192:I194)</f>
        <v>0</v>
      </c>
      <c r="J94" s="80">
        <f>SUM(データ詳細!J192:J194)</f>
        <v>6299765</v>
      </c>
      <c r="K94" s="80">
        <f>SUM(データ詳細!K192:K194)</f>
        <v>276004550</v>
      </c>
      <c r="L94" s="80">
        <f>SUM(データ詳細!L192:L194)</f>
        <v>0</v>
      </c>
      <c r="M94" s="80">
        <f>SUM(データ詳細!M192:M194)</f>
        <v>269704785</v>
      </c>
      <c r="N94" s="80">
        <f>SUM(データ詳細!N192:N194)</f>
        <v>269704785</v>
      </c>
      <c r="O94" s="80">
        <f>SUM(データ詳細!O192:O194)</f>
        <v>269704785</v>
      </c>
      <c r="P94" s="81">
        <f>SUM(データ詳細!P192:P194)</f>
        <v>269704785</v>
      </c>
      <c r="Q94" s="66"/>
      <c r="R94" s="38"/>
      <c r="S94" s="38"/>
      <c r="T94" s="38"/>
      <c r="U94" s="38"/>
    </row>
    <row r="95" spans="1:21" x14ac:dyDescent="0.5">
      <c r="A95" s="38"/>
      <c r="B95" s="38"/>
      <c r="C95" s="88"/>
      <c r="D95" s="72" t="s">
        <v>520</v>
      </c>
      <c r="E95" s="73" t="s">
        <v>355</v>
      </c>
      <c r="F95" s="73">
        <v>1</v>
      </c>
      <c r="G95" s="74">
        <f>SUM(データ詳細!G195)</f>
        <v>0</v>
      </c>
      <c r="H95" s="74">
        <f>SUM(データ詳細!H195)</f>
        <v>0</v>
      </c>
      <c r="I95" s="74">
        <f>SUM(データ詳細!I195)</f>
        <v>0</v>
      </c>
      <c r="J95" s="74">
        <f>SUM(データ詳細!J195)</f>
        <v>608305100</v>
      </c>
      <c r="K95" s="74">
        <f>SUM(データ詳細!K195)</f>
        <v>284000</v>
      </c>
      <c r="L95" s="74">
        <f>SUM(データ詳細!L195)</f>
        <v>608021100</v>
      </c>
      <c r="M95" s="74">
        <f>SUM(データ詳細!M195)</f>
        <v>0</v>
      </c>
      <c r="N95" s="74">
        <f>SUM(データ詳細!N195)</f>
        <v>608021100</v>
      </c>
      <c r="O95" s="74">
        <f>SUM(データ詳細!O195)</f>
        <v>608021100</v>
      </c>
      <c r="P95" s="75">
        <f>SUM(データ詳細!P195)</f>
        <v>608021100</v>
      </c>
      <c r="Q95" s="66"/>
      <c r="R95" s="38"/>
      <c r="S95" s="38"/>
      <c r="T95" s="38"/>
      <c r="U95" s="38"/>
    </row>
    <row r="96" spans="1:21" x14ac:dyDescent="0.5">
      <c r="A96" s="38"/>
      <c r="B96" s="38"/>
      <c r="C96" s="88"/>
      <c r="D96" s="76" t="s">
        <v>521</v>
      </c>
      <c r="E96" s="38" t="s">
        <v>356</v>
      </c>
      <c r="F96" s="38">
        <v>1</v>
      </c>
      <c r="G96" s="39">
        <f>SUM(データ詳細!G196)</f>
        <v>0</v>
      </c>
      <c r="H96" s="39">
        <f>SUM(データ詳細!H196)</f>
        <v>0</v>
      </c>
      <c r="I96" s="39">
        <f>SUM(データ詳細!I196)</f>
        <v>0</v>
      </c>
      <c r="J96" s="39">
        <f>SUM(データ詳細!J196)</f>
        <v>2051000</v>
      </c>
      <c r="K96" s="39">
        <f>SUM(データ詳細!K196)</f>
        <v>2050999</v>
      </c>
      <c r="L96" s="39">
        <f>SUM(データ詳細!L196)</f>
        <v>1</v>
      </c>
      <c r="M96" s="39">
        <f>SUM(データ詳細!M196)</f>
        <v>0</v>
      </c>
      <c r="N96" s="39">
        <f>SUM(データ詳細!N196)</f>
        <v>1</v>
      </c>
      <c r="O96" s="39">
        <f>SUM(データ詳細!O196)</f>
        <v>1</v>
      </c>
      <c r="P96" s="77">
        <f>SUM(データ詳細!P196)</f>
        <v>1</v>
      </c>
      <c r="Q96" s="66"/>
      <c r="R96" s="38"/>
      <c r="S96" s="38"/>
      <c r="T96" s="38"/>
      <c r="U96" s="38"/>
    </row>
    <row r="97" spans="1:21" x14ac:dyDescent="0.5">
      <c r="A97" s="38"/>
      <c r="B97" s="38"/>
      <c r="C97" s="88"/>
      <c r="D97" s="89" t="s">
        <v>522</v>
      </c>
      <c r="E97" s="40" t="s">
        <v>357</v>
      </c>
      <c r="F97" s="40">
        <v>1</v>
      </c>
      <c r="G97" s="63">
        <f>SUM(データ詳細!G197)</f>
        <v>0</v>
      </c>
      <c r="H97" s="63">
        <f>SUM(データ詳細!H197)</f>
        <v>0</v>
      </c>
      <c r="I97" s="63">
        <f>SUM(データ詳細!I197)</f>
        <v>0</v>
      </c>
      <c r="J97" s="63">
        <f>SUM(データ詳細!J197)</f>
        <v>0</v>
      </c>
      <c r="K97" s="63">
        <f>SUM(データ詳細!K197)</f>
        <v>0</v>
      </c>
      <c r="L97" s="63">
        <f>SUM(データ詳細!L197)</f>
        <v>0</v>
      </c>
      <c r="M97" s="63">
        <f>SUM(データ詳細!M197)</f>
        <v>0</v>
      </c>
      <c r="N97" s="63">
        <f>SUM(データ詳細!N197)</f>
        <v>0</v>
      </c>
      <c r="O97" s="63">
        <f>SUM(データ詳細!O197)</f>
        <v>0</v>
      </c>
      <c r="P97" s="90">
        <f>SUM(データ詳細!P197)</f>
        <v>0</v>
      </c>
      <c r="Q97" s="66"/>
      <c r="R97" s="38"/>
      <c r="S97" s="38"/>
      <c r="T97" s="38"/>
      <c r="U97" s="38"/>
    </row>
    <row r="98" spans="1:21" x14ac:dyDescent="0.5">
      <c r="A98" s="38"/>
      <c r="B98" s="38"/>
      <c r="C98" s="88"/>
      <c r="D98" s="76" t="s">
        <v>523</v>
      </c>
      <c r="E98" s="38" t="s">
        <v>358</v>
      </c>
      <c r="F98" s="38">
        <v>1</v>
      </c>
      <c r="G98" s="39">
        <f>SUM(データ詳細!G198)</f>
        <v>0</v>
      </c>
      <c r="H98" s="39">
        <f>SUM(データ詳細!H198)</f>
        <v>0</v>
      </c>
      <c r="I98" s="39">
        <f>SUM(データ詳細!I198)</f>
        <v>0</v>
      </c>
      <c r="J98" s="39">
        <f>SUM(データ詳細!J198)</f>
        <v>0</v>
      </c>
      <c r="K98" s="39">
        <f>SUM(データ詳細!K198)</f>
        <v>0</v>
      </c>
      <c r="L98" s="39">
        <f>SUM(データ詳細!L198)</f>
        <v>0</v>
      </c>
      <c r="M98" s="39">
        <f>SUM(データ詳細!M198)</f>
        <v>0</v>
      </c>
      <c r="N98" s="39">
        <f>SUM(データ詳細!N198)</f>
        <v>0</v>
      </c>
      <c r="O98" s="39">
        <f>SUM(データ詳細!O198)</f>
        <v>0</v>
      </c>
      <c r="P98" s="77">
        <f>SUM(データ詳細!P198)</f>
        <v>0</v>
      </c>
      <c r="Q98" s="66"/>
      <c r="R98" s="38"/>
      <c r="S98" s="38"/>
      <c r="T98" s="38"/>
      <c r="U98" s="38"/>
    </row>
    <row r="99" spans="1:21" ht="17.399999999999999" thickBot="1" x14ac:dyDescent="0.55000000000000004">
      <c r="A99" s="38"/>
      <c r="B99" s="38"/>
      <c r="C99" s="88"/>
      <c r="D99" s="78" t="s">
        <v>524</v>
      </c>
      <c r="E99" s="79" t="s">
        <v>359</v>
      </c>
      <c r="F99" s="79">
        <v>1</v>
      </c>
      <c r="G99" s="80">
        <f>SUM(データ詳細!G199)</f>
        <v>0</v>
      </c>
      <c r="H99" s="80">
        <f>SUM(データ詳細!H199)</f>
        <v>0</v>
      </c>
      <c r="I99" s="80">
        <f>SUM(データ詳細!I199)</f>
        <v>0</v>
      </c>
      <c r="J99" s="80">
        <f>SUM(データ詳細!J199)</f>
        <v>0</v>
      </c>
      <c r="K99" s="80">
        <f>SUM(データ詳細!K199)</f>
        <v>0</v>
      </c>
      <c r="L99" s="80">
        <f>SUM(データ詳細!L199)</f>
        <v>0</v>
      </c>
      <c r="M99" s="80">
        <f>SUM(データ詳細!M199)</f>
        <v>0</v>
      </c>
      <c r="N99" s="80">
        <f>SUM(データ詳細!N199)</f>
        <v>0</v>
      </c>
      <c r="O99" s="80">
        <f>SUM(データ詳細!O199)</f>
        <v>0</v>
      </c>
      <c r="P99" s="81">
        <f>SUM(データ詳細!P199)</f>
        <v>0</v>
      </c>
      <c r="Q99" s="66"/>
      <c r="R99" s="38"/>
      <c r="S99" s="38"/>
      <c r="T99" s="38"/>
      <c r="U99" s="38"/>
    </row>
    <row r="100" spans="1:21" x14ac:dyDescent="0.5">
      <c r="A100" s="38"/>
      <c r="B100" s="38"/>
      <c r="C100" s="88"/>
      <c r="D100" s="72" t="s">
        <v>525</v>
      </c>
      <c r="E100" s="73" t="s">
        <v>360</v>
      </c>
      <c r="F100" s="73">
        <v>2</v>
      </c>
      <c r="G100" s="74">
        <f>SUM(データ詳細!G200)</f>
        <v>0</v>
      </c>
      <c r="H100" s="74">
        <f>SUM(データ詳細!H200)</f>
        <v>0</v>
      </c>
      <c r="I100" s="74">
        <f>SUM(データ詳細!I200)</f>
        <v>0</v>
      </c>
      <c r="J100" s="74">
        <f>SUM(データ詳細!J200)</f>
        <v>0</v>
      </c>
      <c r="K100" s="74">
        <f>SUM(データ詳細!K200)</f>
        <v>0</v>
      </c>
      <c r="L100" s="74">
        <f>SUM(データ詳細!L200)</f>
        <v>0</v>
      </c>
      <c r="M100" s="74">
        <f>SUM(データ詳細!M200)</f>
        <v>0</v>
      </c>
      <c r="N100" s="74">
        <f>SUM(データ詳細!N200)</f>
        <v>0</v>
      </c>
      <c r="O100" s="74">
        <f>SUM(データ詳細!O200)</f>
        <v>0</v>
      </c>
      <c r="P100" s="75">
        <f>SUM(データ詳細!P200)</f>
        <v>0</v>
      </c>
      <c r="Q100" s="66"/>
      <c r="R100" s="38"/>
      <c r="S100" s="38"/>
      <c r="T100" s="38"/>
      <c r="U100" s="38"/>
    </row>
    <row r="101" spans="1:21" ht="17.399999999999999" thickBot="1" x14ac:dyDescent="0.55000000000000004">
      <c r="A101" s="38"/>
      <c r="B101" s="38"/>
      <c r="C101" s="88"/>
      <c r="D101" s="78" t="s">
        <v>526</v>
      </c>
      <c r="E101" s="79" t="s">
        <v>361</v>
      </c>
      <c r="F101" s="79">
        <v>2</v>
      </c>
      <c r="G101" s="80">
        <f>SUM(データ詳細!G201)</f>
        <v>0</v>
      </c>
      <c r="H101" s="80">
        <f>SUM(データ詳細!H201)</f>
        <v>0</v>
      </c>
      <c r="I101" s="80">
        <f>SUM(データ詳細!I201)</f>
        <v>0</v>
      </c>
      <c r="J101" s="80">
        <f>SUM(データ詳細!J201)</f>
        <v>0</v>
      </c>
      <c r="K101" s="80">
        <f>SUM(データ詳細!K201)</f>
        <v>0</v>
      </c>
      <c r="L101" s="80">
        <f>SUM(データ詳細!L201)</f>
        <v>0</v>
      </c>
      <c r="M101" s="80">
        <f>SUM(データ詳細!M201)</f>
        <v>0</v>
      </c>
      <c r="N101" s="80">
        <f>SUM(データ詳細!N201)</f>
        <v>0</v>
      </c>
      <c r="O101" s="80">
        <f>SUM(データ詳細!O201)</f>
        <v>0</v>
      </c>
      <c r="P101" s="81">
        <f>SUM(データ詳細!P201)</f>
        <v>0</v>
      </c>
      <c r="Q101" s="66"/>
      <c r="R101" s="38"/>
      <c r="S101" s="38"/>
      <c r="T101" s="38"/>
      <c r="U101" s="38"/>
    </row>
    <row r="102" spans="1:21" x14ac:dyDescent="0.5">
      <c r="A102" s="38"/>
      <c r="B102" s="38"/>
      <c r="C102" s="88"/>
      <c r="D102" s="72" t="s">
        <v>527</v>
      </c>
      <c r="E102" s="73" t="s">
        <v>362</v>
      </c>
      <c r="F102" s="73">
        <v>2</v>
      </c>
      <c r="G102" s="74">
        <f>SUM(データ詳細!G202)</f>
        <v>13467163441</v>
      </c>
      <c r="H102" s="74">
        <f>SUM(データ詳細!H202)</f>
        <v>0</v>
      </c>
      <c r="I102" s="74">
        <f>SUM(データ詳細!I202)</f>
        <v>13467163441</v>
      </c>
      <c r="J102" s="74">
        <f>SUM(データ詳細!J202)</f>
        <v>0</v>
      </c>
      <c r="K102" s="74">
        <f>SUM(データ詳細!K202)</f>
        <v>0</v>
      </c>
      <c r="L102" s="74">
        <f>SUM(データ詳細!L202)</f>
        <v>0</v>
      </c>
      <c r="M102" s="74">
        <f>SUM(データ詳細!M202)</f>
        <v>0</v>
      </c>
      <c r="N102" s="74">
        <f>SUM(データ詳細!N202)</f>
        <v>0</v>
      </c>
      <c r="O102" s="74">
        <f>SUM(データ詳細!O202)</f>
        <v>13467163441</v>
      </c>
      <c r="P102" s="75">
        <f>SUM(データ詳細!P202)</f>
        <v>13467163441</v>
      </c>
      <c r="Q102" s="66"/>
      <c r="R102" s="38"/>
      <c r="S102" s="38"/>
      <c r="T102" s="38"/>
      <c r="U102" s="38"/>
    </row>
    <row r="103" spans="1:21" x14ac:dyDescent="0.5">
      <c r="A103" s="38"/>
      <c r="B103" s="38"/>
      <c r="C103" s="88"/>
      <c r="D103" s="76" t="s">
        <v>528</v>
      </c>
      <c r="E103" s="38" t="s">
        <v>363</v>
      </c>
      <c r="F103" s="38">
        <v>2</v>
      </c>
      <c r="G103" s="39">
        <f>SUM(データ詳細!G203)</f>
        <v>-5401441967</v>
      </c>
      <c r="H103" s="39">
        <f>SUM(データ詳細!H203)</f>
        <v>0</v>
      </c>
      <c r="I103" s="39">
        <f>SUM(データ詳細!I203)</f>
        <v>-5401441967</v>
      </c>
      <c r="J103" s="39">
        <f>SUM(データ詳細!J203)</f>
        <v>0</v>
      </c>
      <c r="K103" s="39">
        <f>SUM(データ詳細!K203)</f>
        <v>0</v>
      </c>
      <c r="L103" s="39">
        <f>SUM(データ詳細!L203)</f>
        <v>0</v>
      </c>
      <c r="M103" s="39">
        <f>SUM(データ詳細!M203)</f>
        <v>0</v>
      </c>
      <c r="N103" s="39">
        <f>SUM(データ詳細!N203)</f>
        <v>0</v>
      </c>
      <c r="O103" s="39">
        <f>SUM(データ詳細!O203)</f>
        <v>-5401441967</v>
      </c>
      <c r="P103" s="77">
        <f>SUM(データ詳細!P203)</f>
        <v>-5401441967</v>
      </c>
      <c r="Q103" s="66"/>
      <c r="R103" s="38"/>
      <c r="S103" s="38"/>
      <c r="T103" s="38"/>
      <c r="U103" s="38"/>
    </row>
    <row r="104" spans="1:21" ht="17.399999999999999" thickBot="1" x14ac:dyDescent="0.55000000000000004">
      <c r="A104" s="38"/>
      <c r="B104" s="38"/>
      <c r="C104" s="88"/>
      <c r="D104" s="91" t="s">
        <v>529</v>
      </c>
      <c r="E104" s="92" t="s">
        <v>398</v>
      </c>
      <c r="F104" s="92">
        <v>2</v>
      </c>
      <c r="G104" s="93">
        <f>SUM(データ詳細!G204)</f>
        <v>0</v>
      </c>
      <c r="H104" s="93">
        <f>SUM(データ詳細!H204)</f>
        <v>0</v>
      </c>
      <c r="I104" s="93">
        <f>SUM(データ詳細!I204)</f>
        <v>0</v>
      </c>
      <c r="J104" s="93">
        <f>SUM(データ詳細!J204)</f>
        <v>0</v>
      </c>
      <c r="K104" s="93">
        <f>SUM(データ詳細!K204)</f>
        <v>0</v>
      </c>
      <c r="L104" s="93">
        <f>SUM(データ詳細!L204)</f>
        <v>0</v>
      </c>
      <c r="M104" s="93">
        <f>SUM(データ詳細!M204)</f>
        <v>0</v>
      </c>
      <c r="N104" s="93">
        <f>SUM(データ詳細!N204)</f>
        <v>0</v>
      </c>
      <c r="O104" s="93">
        <f>SUM(データ詳細!O204)</f>
        <v>0</v>
      </c>
      <c r="P104" s="94">
        <f>SUM(データ詳細!P204)</f>
        <v>0</v>
      </c>
      <c r="Q104" s="66"/>
      <c r="R104" s="38"/>
      <c r="S104" s="38"/>
      <c r="T104" s="38"/>
      <c r="U104" s="38"/>
    </row>
    <row r="105" spans="1:21" x14ac:dyDescent="0.5">
      <c r="A105" s="38"/>
      <c r="B105" s="38"/>
      <c r="C105" s="88"/>
      <c r="D105" s="95" t="s">
        <v>530</v>
      </c>
      <c r="E105" s="96" t="s">
        <v>399</v>
      </c>
      <c r="F105" s="96">
        <v>2</v>
      </c>
      <c r="G105" s="97"/>
      <c r="H105" s="97"/>
      <c r="I105" s="97"/>
      <c r="J105" s="97"/>
      <c r="K105" s="97"/>
      <c r="L105" s="97"/>
      <c r="M105" s="97"/>
      <c r="N105" s="97"/>
      <c r="O105" s="97"/>
      <c r="P105" s="98"/>
      <c r="Q105" s="66"/>
      <c r="R105" s="38"/>
      <c r="S105" s="38"/>
      <c r="T105" s="38"/>
      <c r="U105" s="38"/>
    </row>
    <row r="106" spans="1:21" ht="17.399999999999999" thickBot="1" x14ac:dyDescent="0.55000000000000004">
      <c r="A106" s="38"/>
      <c r="B106" s="38"/>
      <c r="C106" s="88"/>
      <c r="D106" s="91" t="s">
        <v>531</v>
      </c>
      <c r="E106" s="92" t="s">
        <v>364</v>
      </c>
      <c r="F106" s="92">
        <v>2</v>
      </c>
      <c r="G106" s="93">
        <f>SUM(データ詳細!G205)</f>
        <v>0</v>
      </c>
      <c r="H106" s="93">
        <f>SUM(データ詳細!H205)</f>
        <v>0</v>
      </c>
      <c r="I106" s="93">
        <f>SUM(データ詳細!I205)</f>
        <v>0</v>
      </c>
      <c r="J106" s="93">
        <f>SUM(データ詳細!J205)</f>
        <v>0</v>
      </c>
      <c r="K106" s="93">
        <f>SUM(データ詳細!K205)</f>
        <v>0</v>
      </c>
      <c r="L106" s="93">
        <f>SUM(データ詳細!L205)</f>
        <v>0</v>
      </c>
      <c r="M106" s="93">
        <f>SUM(データ詳細!M205)</f>
        <v>0</v>
      </c>
      <c r="N106" s="93">
        <f>SUM(データ詳細!N205)</f>
        <v>0</v>
      </c>
      <c r="O106" s="93">
        <f>SUM(データ詳細!O205)</f>
        <v>0</v>
      </c>
      <c r="P106" s="94">
        <f>SUM(データ詳細!P205)</f>
        <v>0</v>
      </c>
      <c r="Q106" s="66"/>
      <c r="R106" s="38"/>
      <c r="S106" s="38"/>
      <c r="T106" s="38"/>
      <c r="U106" s="38"/>
    </row>
    <row r="107" spans="1:21" x14ac:dyDescent="0.5">
      <c r="A107" s="38"/>
      <c r="B107" s="38"/>
      <c r="C107" s="88"/>
      <c r="D107" s="95" t="s">
        <v>532</v>
      </c>
      <c r="E107" s="96" t="s">
        <v>400</v>
      </c>
      <c r="F107" s="96">
        <v>2</v>
      </c>
      <c r="G107" s="97"/>
      <c r="H107" s="97"/>
      <c r="I107" s="97"/>
      <c r="J107" s="97"/>
      <c r="K107" s="97"/>
      <c r="L107" s="97"/>
      <c r="M107" s="97"/>
      <c r="N107" s="97"/>
      <c r="O107" s="97"/>
      <c r="P107" s="98"/>
      <c r="Q107" s="66"/>
      <c r="R107" s="38"/>
      <c r="S107" s="38"/>
      <c r="T107" s="38"/>
      <c r="U107" s="38"/>
    </row>
    <row r="108" spans="1:21" ht="17.399999999999999" thickBot="1" x14ac:dyDescent="0.55000000000000004">
      <c r="A108" s="38"/>
      <c r="B108" s="38"/>
      <c r="C108" s="88"/>
      <c r="D108" s="99" t="s">
        <v>533</v>
      </c>
      <c r="E108" s="100" t="s">
        <v>401</v>
      </c>
      <c r="F108" s="100">
        <v>2</v>
      </c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66"/>
      <c r="R108" s="38"/>
      <c r="S108" s="38"/>
      <c r="T108" s="38"/>
      <c r="U108" s="38"/>
    </row>
    <row r="109" spans="1:21" x14ac:dyDescent="0.5">
      <c r="A109" s="38"/>
      <c r="B109" s="38"/>
      <c r="C109" s="88"/>
      <c r="D109" s="115" t="s">
        <v>534</v>
      </c>
      <c r="E109" s="116" t="s">
        <v>365</v>
      </c>
      <c r="F109" s="73">
        <v>2</v>
      </c>
      <c r="G109" s="74">
        <f>IF($W$1&lt;&gt;"B",SUM(データ詳細!G206:G210),データ詳細!G206+データ詳細!G207+データ詳細!G208+データ詳細!G210)</f>
        <v>0</v>
      </c>
      <c r="H109" s="74">
        <f>IF($W$1&lt;&gt;"B",SUM(データ詳細!H206:H210),データ詳細!H206+データ詳細!H207+データ詳細!H208+データ詳細!H210)</f>
        <v>-223191824</v>
      </c>
      <c r="I109" s="74">
        <f>IF($W$1&lt;&gt;"B",SUM(データ詳細!I206:I210),データ詳細!I206+データ詳細!I207+データ詳細!I208+データ詳細!I210)</f>
        <v>-223191824</v>
      </c>
      <c r="J109" s="74">
        <f>IF($W$1&lt;&gt;"B",SUM(データ詳細!J206:J210),データ詳細!J206+データ詳細!J207+データ詳細!J208+データ詳細!J210)</f>
        <v>4601198</v>
      </c>
      <c r="K109" s="74">
        <f>IF($W$1&lt;&gt;"B",SUM(データ詳細!K206:K210),データ詳細!K206+データ詳細!K207+データ詳細!K208+データ詳細!K210)</f>
        <v>4519868543</v>
      </c>
      <c r="L109" s="74">
        <f>IF($W$1&lt;&gt;"B",SUM(データ詳細!L206:L210),データ詳細!L206+データ詳細!L207+データ詳細!L208+データ詳細!L210)</f>
        <v>0</v>
      </c>
      <c r="M109" s="74">
        <f>IF($W$1&lt;&gt;"B",SUM(データ詳細!M206:M210),データ詳細!M206+データ詳細!M207+データ詳細!M208+データ詳細!M210)</f>
        <v>4515267345</v>
      </c>
      <c r="N109" s="74">
        <f>IF($W$1&lt;&gt;"B",SUM(データ詳細!N206:N210),データ詳細!N206+データ詳細!N207+データ詳細!N208+データ詳細!N210)</f>
        <v>4515267345</v>
      </c>
      <c r="O109" s="74">
        <f>IF($W$1&lt;&gt;"B",SUM(データ詳細!O206:O210),データ詳細!O206+データ詳細!O207+データ詳細!O208+データ詳細!O210)</f>
        <v>4515267345</v>
      </c>
      <c r="P109" s="75">
        <f>IF($W$1&lt;&gt;"B",SUM(データ詳細!P206:P210),データ詳細!P206+データ詳細!P207+データ詳細!P208+データ詳細!P210)</f>
        <v>4292075521</v>
      </c>
      <c r="Q109" s="66"/>
      <c r="R109" s="38"/>
      <c r="S109" s="38"/>
      <c r="T109" s="38"/>
      <c r="U109" s="38"/>
    </row>
    <row r="110" spans="1:21" x14ac:dyDescent="0.5">
      <c r="A110" s="38"/>
      <c r="B110" s="38"/>
      <c r="C110" s="88"/>
      <c r="D110" s="103" t="s">
        <v>535</v>
      </c>
      <c r="E110" s="41" t="s">
        <v>366</v>
      </c>
      <c r="F110" s="41">
        <v>2</v>
      </c>
      <c r="G110" s="64">
        <f>SUM(データ詳細!G211)</f>
        <v>0</v>
      </c>
      <c r="H110" s="64">
        <f>SUM(データ詳細!H211)</f>
        <v>0</v>
      </c>
      <c r="I110" s="64">
        <f>SUM(データ詳細!I211)</f>
        <v>0</v>
      </c>
      <c r="J110" s="64">
        <f>SUM(データ詳細!J211)</f>
        <v>0</v>
      </c>
      <c r="K110" s="64">
        <f>SUM(データ詳細!K211)</f>
        <v>0</v>
      </c>
      <c r="L110" s="64">
        <f>SUM(データ詳細!L211)</f>
        <v>0</v>
      </c>
      <c r="M110" s="64">
        <f>SUM(データ詳細!M211)</f>
        <v>0</v>
      </c>
      <c r="N110" s="64">
        <f>SUM(データ詳細!N211)</f>
        <v>0</v>
      </c>
      <c r="O110" s="64">
        <f>SUM(データ詳細!O211)</f>
        <v>0</v>
      </c>
      <c r="P110" s="104">
        <f>SUM(データ詳細!P211)</f>
        <v>0</v>
      </c>
      <c r="Q110" s="66"/>
      <c r="R110" s="38"/>
      <c r="S110" s="38"/>
      <c r="T110" s="38"/>
      <c r="U110" s="38"/>
    </row>
    <row r="111" spans="1:21" x14ac:dyDescent="0.5">
      <c r="A111" s="38"/>
      <c r="B111" s="38"/>
      <c r="C111" s="88"/>
      <c r="D111" s="76" t="s">
        <v>536</v>
      </c>
      <c r="E111" s="38" t="s">
        <v>367</v>
      </c>
      <c r="F111" s="38">
        <v>2</v>
      </c>
      <c r="G111" s="39">
        <f>SUM(データ詳細!G212:G215)</f>
        <v>0</v>
      </c>
      <c r="H111" s="39">
        <f>SUM(データ詳細!H212:H215)</f>
        <v>0</v>
      </c>
      <c r="I111" s="39">
        <f>SUM(データ詳細!I212:I215)</f>
        <v>0</v>
      </c>
      <c r="J111" s="39">
        <f>SUM(データ詳細!J212:J215)</f>
        <v>0</v>
      </c>
      <c r="K111" s="39">
        <f>SUM(データ詳細!K212:K215)</f>
        <v>2246932913</v>
      </c>
      <c r="L111" s="39">
        <f>SUM(データ詳細!L212:L215)</f>
        <v>0</v>
      </c>
      <c r="M111" s="39">
        <f>SUM(データ詳細!M212:M215)</f>
        <v>2246932913</v>
      </c>
      <c r="N111" s="39">
        <f>SUM(データ詳細!N212:N215)</f>
        <v>2246932913</v>
      </c>
      <c r="O111" s="39">
        <f>SUM(データ詳細!O212:O215)</f>
        <v>2246932913</v>
      </c>
      <c r="P111" s="77">
        <f>SUM(データ詳細!P212:P215)</f>
        <v>2246932913</v>
      </c>
      <c r="Q111" s="66"/>
      <c r="R111" s="38"/>
      <c r="S111" s="38"/>
      <c r="T111" s="38"/>
      <c r="U111" s="38"/>
    </row>
    <row r="112" spans="1:21" ht="17.399999999999999" thickBot="1" x14ac:dyDescent="0.55000000000000004">
      <c r="A112" s="38"/>
      <c r="B112" s="38"/>
      <c r="C112" s="88"/>
      <c r="D112" s="91" t="s">
        <v>537</v>
      </c>
      <c r="E112" s="92" t="s">
        <v>368</v>
      </c>
      <c r="F112" s="92">
        <v>2</v>
      </c>
      <c r="G112" s="93">
        <f>SUM(データ詳細!G216)</f>
        <v>0</v>
      </c>
      <c r="H112" s="93">
        <f>SUM(データ詳細!H216)</f>
        <v>0</v>
      </c>
      <c r="I112" s="93">
        <f>SUM(データ詳細!I216)</f>
        <v>0</v>
      </c>
      <c r="J112" s="93">
        <f>SUM(データ詳細!J216)</f>
        <v>0</v>
      </c>
      <c r="K112" s="93">
        <f>SUM(データ詳細!K216)</f>
        <v>0</v>
      </c>
      <c r="L112" s="93">
        <f>SUM(データ詳細!L216)</f>
        <v>0</v>
      </c>
      <c r="M112" s="93">
        <f>SUM(データ詳細!M216)</f>
        <v>0</v>
      </c>
      <c r="N112" s="93">
        <f>SUM(データ詳細!N216)</f>
        <v>0</v>
      </c>
      <c r="O112" s="93">
        <f>SUM(データ詳細!O216)</f>
        <v>0</v>
      </c>
      <c r="P112" s="94">
        <f>SUM(データ詳細!P216)</f>
        <v>0</v>
      </c>
      <c r="Q112" s="66"/>
      <c r="R112" s="38"/>
      <c r="S112" s="38"/>
      <c r="T112" s="38"/>
      <c r="U112" s="38"/>
    </row>
    <row r="113" spans="1:21" x14ac:dyDescent="0.5">
      <c r="A113" s="38"/>
      <c r="B113" s="38"/>
      <c r="C113" s="88"/>
      <c r="D113" s="95" t="s">
        <v>538</v>
      </c>
      <c r="E113" s="96" t="s">
        <v>402</v>
      </c>
      <c r="F113" s="96">
        <v>2</v>
      </c>
      <c r="G113" s="97"/>
      <c r="H113" s="97"/>
      <c r="I113" s="97"/>
      <c r="J113" s="97"/>
      <c r="K113" s="97"/>
      <c r="L113" s="97"/>
      <c r="M113" s="97"/>
      <c r="N113" s="97"/>
      <c r="O113" s="97"/>
      <c r="P113" s="98"/>
      <c r="Q113" s="66"/>
      <c r="R113" s="38"/>
      <c r="S113" s="38"/>
      <c r="T113" s="38"/>
      <c r="U113" s="38"/>
    </row>
    <row r="114" spans="1:21" x14ac:dyDescent="0.5">
      <c r="A114" s="38"/>
      <c r="B114" s="38"/>
      <c r="C114" s="88"/>
      <c r="D114" s="105" t="s">
        <v>539</v>
      </c>
      <c r="E114" s="61" t="s">
        <v>403</v>
      </c>
      <c r="F114" s="61">
        <v>2</v>
      </c>
      <c r="G114" s="65"/>
      <c r="H114" s="65"/>
      <c r="I114" s="65"/>
      <c r="J114" s="65"/>
      <c r="K114" s="65"/>
      <c r="L114" s="65"/>
      <c r="M114" s="65"/>
      <c r="N114" s="65"/>
      <c r="O114" s="65"/>
      <c r="P114" s="106"/>
      <c r="Q114" s="66"/>
      <c r="R114" s="38"/>
      <c r="S114" s="38"/>
      <c r="T114" s="38"/>
      <c r="U114" s="38"/>
    </row>
    <row r="115" spans="1:21" x14ac:dyDescent="0.5">
      <c r="A115" s="38"/>
      <c r="B115" s="38"/>
      <c r="C115" s="88"/>
      <c r="D115" s="105" t="s">
        <v>540</v>
      </c>
      <c r="E115" s="61" t="s">
        <v>404</v>
      </c>
      <c r="F115" s="61">
        <v>2</v>
      </c>
      <c r="G115" s="65"/>
      <c r="H115" s="65"/>
      <c r="I115" s="65"/>
      <c r="J115" s="65"/>
      <c r="K115" s="65"/>
      <c r="L115" s="65"/>
      <c r="M115" s="65"/>
      <c r="N115" s="65"/>
      <c r="O115" s="65"/>
      <c r="P115" s="106"/>
      <c r="Q115" s="66"/>
      <c r="R115" s="38"/>
      <c r="S115" s="38"/>
      <c r="T115" s="38"/>
      <c r="U115" s="38"/>
    </row>
    <row r="116" spans="1:21" ht="17.399999999999999" thickBot="1" x14ac:dyDescent="0.55000000000000004">
      <c r="A116" s="38"/>
      <c r="B116" s="38"/>
      <c r="C116" s="88"/>
      <c r="D116" s="99" t="s">
        <v>541</v>
      </c>
      <c r="E116" s="100" t="s">
        <v>405</v>
      </c>
      <c r="F116" s="100">
        <v>2</v>
      </c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66"/>
      <c r="R116" s="38"/>
      <c r="S116" s="38"/>
      <c r="T116" s="38"/>
      <c r="U116" s="38"/>
    </row>
    <row r="117" spans="1:21" x14ac:dyDescent="0.5">
      <c r="A117" s="38"/>
      <c r="B117" s="38"/>
      <c r="C117" s="88"/>
      <c r="D117" s="72" t="s">
        <v>542</v>
      </c>
      <c r="E117" s="73" t="s">
        <v>406</v>
      </c>
      <c r="F117" s="73">
        <v>2</v>
      </c>
      <c r="G117" s="74">
        <f>SUM(データ詳細!G217)</f>
        <v>0</v>
      </c>
      <c r="H117" s="74">
        <f>SUM(データ詳細!H217)</f>
        <v>0</v>
      </c>
      <c r="I117" s="74">
        <f>SUM(データ詳細!I217)</f>
        <v>0</v>
      </c>
      <c r="J117" s="74">
        <f>SUM(データ詳細!J217)</f>
        <v>0</v>
      </c>
      <c r="K117" s="74">
        <f>SUM(データ詳細!K217)</f>
        <v>463054430</v>
      </c>
      <c r="L117" s="74">
        <f>SUM(データ詳細!L217)</f>
        <v>0</v>
      </c>
      <c r="M117" s="74">
        <f>SUM(データ詳細!M217)</f>
        <v>463054430</v>
      </c>
      <c r="N117" s="74">
        <f>SUM(データ詳細!N217)</f>
        <v>463054430</v>
      </c>
      <c r="O117" s="74">
        <f>SUM(データ詳細!O217)</f>
        <v>463054430</v>
      </c>
      <c r="P117" s="75">
        <f>SUM(データ詳細!P217)</f>
        <v>463054430</v>
      </c>
      <c r="Q117" s="66"/>
      <c r="R117" s="38"/>
      <c r="S117" s="38"/>
      <c r="T117" s="38"/>
      <c r="U117" s="38"/>
    </row>
    <row r="118" spans="1:21" x14ac:dyDescent="0.5">
      <c r="A118" s="38"/>
      <c r="B118" s="38"/>
      <c r="C118" s="88"/>
      <c r="D118" s="76" t="s">
        <v>543</v>
      </c>
      <c r="E118" s="38" t="s">
        <v>407</v>
      </c>
      <c r="F118" s="38">
        <v>2</v>
      </c>
      <c r="G118" s="39">
        <f>SUM(データ詳細!G218)</f>
        <v>0</v>
      </c>
      <c r="H118" s="39">
        <f>SUM(データ詳細!H218)</f>
        <v>0</v>
      </c>
      <c r="I118" s="39">
        <f>SUM(データ詳細!I218)</f>
        <v>0</v>
      </c>
      <c r="J118" s="39">
        <f>SUM(データ詳細!J218)</f>
        <v>463054430</v>
      </c>
      <c r="K118" s="39">
        <f>SUM(データ詳細!K218)</f>
        <v>0</v>
      </c>
      <c r="L118" s="39">
        <f>SUM(データ詳細!L218)</f>
        <v>463054430</v>
      </c>
      <c r="M118" s="39">
        <f>SUM(データ詳細!M218)</f>
        <v>0</v>
      </c>
      <c r="N118" s="39">
        <f>SUM(データ詳細!N218)</f>
        <v>-463054430</v>
      </c>
      <c r="O118" s="39">
        <f>SUM(データ詳細!O218)</f>
        <v>-463054430</v>
      </c>
      <c r="P118" s="77">
        <f>SUM(データ詳細!P218)</f>
        <v>-463054430</v>
      </c>
      <c r="Q118" s="66"/>
      <c r="R118" s="38"/>
      <c r="S118" s="38"/>
      <c r="T118" s="38"/>
      <c r="U118" s="38"/>
    </row>
    <row r="119" spans="1:21" x14ac:dyDescent="0.5">
      <c r="A119" s="38"/>
      <c r="B119" s="38"/>
      <c r="C119" s="88"/>
      <c r="D119" s="76" t="s">
        <v>544</v>
      </c>
      <c r="E119" s="38" t="s">
        <v>408</v>
      </c>
      <c r="F119" s="38">
        <v>2</v>
      </c>
      <c r="G119" s="39">
        <f>SUM(データ詳細!G219)</f>
        <v>0</v>
      </c>
      <c r="H119" s="39">
        <f>SUM(データ詳細!H219)</f>
        <v>0</v>
      </c>
      <c r="I119" s="39">
        <f>SUM(データ詳細!I219)</f>
        <v>0</v>
      </c>
      <c r="J119" s="39">
        <f>SUM(データ詳細!J219)</f>
        <v>582862270</v>
      </c>
      <c r="K119" s="39">
        <f>SUM(データ詳細!K219)</f>
        <v>0</v>
      </c>
      <c r="L119" s="39">
        <f>SUM(データ詳細!L219)</f>
        <v>582862270</v>
      </c>
      <c r="M119" s="39">
        <f>SUM(データ詳細!M219)</f>
        <v>0</v>
      </c>
      <c r="N119" s="39">
        <f>SUM(データ詳細!N219)</f>
        <v>-582862270</v>
      </c>
      <c r="O119" s="39">
        <f>SUM(データ詳細!O219)</f>
        <v>-582862270</v>
      </c>
      <c r="P119" s="77">
        <f>SUM(データ詳細!P219)</f>
        <v>-582862270</v>
      </c>
      <c r="Q119" s="66"/>
      <c r="R119" s="38"/>
      <c r="S119" s="38"/>
      <c r="T119" s="38"/>
      <c r="U119" s="38"/>
    </row>
    <row r="120" spans="1:21" x14ac:dyDescent="0.5">
      <c r="A120" s="38"/>
      <c r="B120" s="38"/>
      <c r="C120" s="88"/>
      <c r="D120" s="76" t="s">
        <v>545</v>
      </c>
      <c r="E120" s="38" t="s">
        <v>409</v>
      </c>
      <c r="F120" s="38">
        <v>2</v>
      </c>
      <c r="G120" s="39">
        <f>SUM(データ詳細!G220)</f>
        <v>0</v>
      </c>
      <c r="H120" s="39">
        <f>SUM(データ詳細!H220)</f>
        <v>0</v>
      </c>
      <c r="I120" s="39">
        <f>SUM(データ詳細!I220)</f>
        <v>0</v>
      </c>
      <c r="J120" s="39">
        <f>SUM(データ詳細!J220)</f>
        <v>0</v>
      </c>
      <c r="K120" s="39">
        <f>SUM(データ詳細!K220)</f>
        <v>582862270</v>
      </c>
      <c r="L120" s="39">
        <f>SUM(データ詳細!L220)</f>
        <v>0</v>
      </c>
      <c r="M120" s="39">
        <f>SUM(データ詳細!M220)</f>
        <v>582862270</v>
      </c>
      <c r="N120" s="39">
        <f>SUM(データ詳細!N220)</f>
        <v>582862270</v>
      </c>
      <c r="O120" s="39">
        <f>SUM(データ詳細!O220)</f>
        <v>582862270</v>
      </c>
      <c r="P120" s="77">
        <f>SUM(データ詳細!P220)</f>
        <v>582862270</v>
      </c>
      <c r="Q120" s="66"/>
      <c r="R120" s="38"/>
      <c r="S120" s="38"/>
      <c r="T120" s="38"/>
      <c r="U120" s="38"/>
    </row>
    <row r="121" spans="1:21" x14ac:dyDescent="0.5">
      <c r="A121" s="38"/>
      <c r="B121" s="38"/>
      <c r="C121" s="88"/>
      <c r="D121" s="76" t="s">
        <v>546</v>
      </c>
      <c r="E121" s="38" t="s">
        <v>1064</v>
      </c>
      <c r="F121" s="38">
        <v>2</v>
      </c>
      <c r="G121" s="39">
        <f>SUM(データ詳細!G221)</f>
        <v>0</v>
      </c>
      <c r="H121" s="39">
        <f>SUM(データ詳細!H221)</f>
        <v>0</v>
      </c>
      <c r="I121" s="39">
        <f>SUM(データ詳細!I221)</f>
        <v>0</v>
      </c>
      <c r="J121" s="39">
        <f>SUM(データ詳細!J221)</f>
        <v>0</v>
      </c>
      <c r="K121" s="39">
        <f>SUM(データ詳細!K221)</f>
        <v>269332263</v>
      </c>
      <c r="L121" s="39">
        <f>SUM(データ詳細!L221)</f>
        <v>0</v>
      </c>
      <c r="M121" s="39">
        <f>SUM(データ詳細!M221)</f>
        <v>269332263</v>
      </c>
      <c r="N121" s="39">
        <f>SUM(データ詳細!N221)</f>
        <v>269332263</v>
      </c>
      <c r="O121" s="39">
        <f>SUM(データ詳細!O221)</f>
        <v>269332263</v>
      </c>
      <c r="P121" s="77">
        <f>SUM(データ詳細!P221)</f>
        <v>269332263</v>
      </c>
      <c r="Q121" s="66"/>
      <c r="R121" s="38"/>
      <c r="S121" s="38"/>
      <c r="T121" s="38"/>
      <c r="U121" s="38"/>
    </row>
    <row r="122" spans="1:21" x14ac:dyDescent="0.5">
      <c r="A122" s="38"/>
      <c r="B122" s="38"/>
      <c r="C122" s="88"/>
      <c r="D122" s="76" t="s">
        <v>547</v>
      </c>
      <c r="E122" s="38" t="s">
        <v>410</v>
      </c>
      <c r="F122" s="38">
        <v>2</v>
      </c>
      <c r="G122" s="39">
        <f>SUM(データ詳細!G222)</f>
        <v>0</v>
      </c>
      <c r="H122" s="39">
        <f>SUM(データ詳細!H222)</f>
        <v>0</v>
      </c>
      <c r="I122" s="39">
        <f>SUM(データ詳細!I222)</f>
        <v>0</v>
      </c>
      <c r="J122" s="39">
        <f>SUM(データ詳細!J222)</f>
        <v>269332263</v>
      </c>
      <c r="K122" s="39">
        <f>SUM(データ詳細!K222)</f>
        <v>0</v>
      </c>
      <c r="L122" s="39">
        <f>SUM(データ詳細!L222)</f>
        <v>269332263</v>
      </c>
      <c r="M122" s="39">
        <f>SUM(データ詳細!M222)</f>
        <v>0</v>
      </c>
      <c r="N122" s="39">
        <f>SUM(データ詳細!N222)</f>
        <v>-269332263</v>
      </c>
      <c r="O122" s="39">
        <f>SUM(データ詳細!O222)</f>
        <v>-269332263</v>
      </c>
      <c r="P122" s="77">
        <f>SUM(データ詳細!P222)</f>
        <v>-269332263</v>
      </c>
      <c r="Q122" s="66"/>
      <c r="R122" s="38"/>
      <c r="S122" s="38"/>
      <c r="T122" s="38"/>
      <c r="U122" s="38"/>
    </row>
    <row r="123" spans="1:21" x14ac:dyDescent="0.5">
      <c r="A123" s="38"/>
      <c r="B123" s="38"/>
      <c r="C123" s="88"/>
      <c r="D123" s="76" t="s">
        <v>548</v>
      </c>
      <c r="E123" s="38" t="s">
        <v>411</v>
      </c>
      <c r="F123" s="38">
        <v>2</v>
      </c>
      <c r="G123" s="39">
        <f>SUM(データ詳細!G223)</f>
        <v>0</v>
      </c>
      <c r="H123" s="39">
        <f>SUM(データ詳細!H223)</f>
        <v>0</v>
      </c>
      <c r="I123" s="39">
        <f>SUM(データ詳細!I223)</f>
        <v>0</v>
      </c>
      <c r="J123" s="39">
        <f>SUM(データ詳細!J223)</f>
        <v>69344594</v>
      </c>
      <c r="K123" s="39">
        <f>SUM(データ詳細!K223)</f>
        <v>0</v>
      </c>
      <c r="L123" s="39">
        <f>SUM(データ詳細!L223)</f>
        <v>69344594</v>
      </c>
      <c r="M123" s="39">
        <f>SUM(データ詳細!M223)</f>
        <v>0</v>
      </c>
      <c r="N123" s="39">
        <f>SUM(データ詳細!N223)</f>
        <v>-69344594</v>
      </c>
      <c r="O123" s="39">
        <f>SUM(データ詳細!O223)</f>
        <v>-69344594</v>
      </c>
      <c r="P123" s="77">
        <f>SUM(データ詳細!P223)</f>
        <v>-69344594</v>
      </c>
      <c r="Q123" s="66"/>
      <c r="R123" s="38"/>
      <c r="S123" s="38"/>
      <c r="T123" s="38"/>
      <c r="U123" s="38"/>
    </row>
    <row r="124" spans="1:21" ht="17.399999999999999" thickBot="1" x14ac:dyDescent="0.55000000000000004">
      <c r="A124" s="38"/>
      <c r="B124" s="38"/>
      <c r="C124" s="88"/>
      <c r="D124" s="78" t="s">
        <v>549</v>
      </c>
      <c r="E124" s="79" t="s">
        <v>412</v>
      </c>
      <c r="F124" s="79">
        <v>2</v>
      </c>
      <c r="G124" s="80">
        <f>SUM(データ詳細!G224)</f>
        <v>0</v>
      </c>
      <c r="H124" s="80">
        <f>SUM(データ詳細!H224)</f>
        <v>0</v>
      </c>
      <c r="I124" s="80">
        <f>SUM(データ詳細!I224)</f>
        <v>0</v>
      </c>
      <c r="J124" s="80">
        <f>SUM(データ詳細!J224)</f>
        <v>0</v>
      </c>
      <c r="K124" s="80">
        <f>SUM(データ詳細!K224)</f>
        <v>69344594</v>
      </c>
      <c r="L124" s="80">
        <f>SUM(データ詳細!L224)</f>
        <v>0</v>
      </c>
      <c r="M124" s="80">
        <f>SUM(データ詳細!M224)</f>
        <v>69344594</v>
      </c>
      <c r="N124" s="80">
        <f>SUM(データ詳細!N224)</f>
        <v>69344594</v>
      </c>
      <c r="O124" s="80">
        <f>SUM(データ詳細!O224)</f>
        <v>69344594</v>
      </c>
      <c r="P124" s="81">
        <f>SUM(データ詳細!P224)</f>
        <v>69344594</v>
      </c>
      <c r="Q124" s="66"/>
      <c r="R124" s="38"/>
      <c r="S124" s="38"/>
      <c r="T124" s="38"/>
      <c r="U124" s="38"/>
    </row>
    <row r="125" spans="1:21" x14ac:dyDescent="0.5">
      <c r="A125" s="38"/>
      <c r="B125" s="38"/>
      <c r="C125" s="88"/>
      <c r="D125" s="72" t="s">
        <v>550</v>
      </c>
      <c r="E125" s="73" t="s">
        <v>369</v>
      </c>
      <c r="F125" s="73">
        <v>2</v>
      </c>
      <c r="G125" s="74">
        <f>SUM(データ詳細!G225:G227)</f>
        <v>0</v>
      </c>
      <c r="H125" s="74">
        <f>SUM(データ詳細!H225:H227)</f>
        <v>0</v>
      </c>
      <c r="I125" s="74">
        <f>SUM(データ詳細!I225:I227)</f>
        <v>0</v>
      </c>
      <c r="J125" s="74">
        <f>SUM(データ詳細!J225:J227)</f>
        <v>0</v>
      </c>
      <c r="K125" s="74">
        <f>SUM(データ詳細!K225:K227)</f>
        <v>0</v>
      </c>
      <c r="L125" s="74">
        <f>SUM(データ詳細!L225:L227)</f>
        <v>0</v>
      </c>
      <c r="M125" s="74">
        <f>SUM(データ詳細!M225:M227)</f>
        <v>0</v>
      </c>
      <c r="N125" s="74">
        <f>SUM(データ詳細!N225:N227)</f>
        <v>0</v>
      </c>
      <c r="O125" s="74">
        <f>SUM(データ詳細!O225:O227)</f>
        <v>0</v>
      </c>
      <c r="P125" s="75">
        <f>SUM(データ詳細!P225:P227)</f>
        <v>0</v>
      </c>
      <c r="Q125" s="66"/>
      <c r="R125" s="38"/>
      <c r="S125" s="38"/>
      <c r="T125" s="38"/>
      <c r="U125" s="38"/>
    </row>
    <row r="126" spans="1:21" x14ac:dyDescent="0.5">
      <c r="A126" s="38"/>
      <c r="B126" s="38"/>
      <c r="C126" s="88"/>
      <c r="D126" s="76" t="s">
        <v>551</v>
      </c>
      <c r="E126" s="38" t="s">
        <v>370</v>
      </c>
      <c r="F126" s="38">
        <v>2</v>
      </c>
      <c r="G126" s="39">
        <f>SUM(データ詳細!G228:G236)</f>
        <v>0</v>
      </c>
      <c r="H126" s="39">
        <f>SUM(データ詳細!H228:H236)</f>
        <v>0</v>
      </c>
      <c r="I126" s="39">
        <f>SUM(データ詳細!I228:I236)</f>
        <v>0</v>
      </c>
      <c r="J126" s="39">
        <f>SUM(データ詳細!J228:J236)</f>
        <v>0</v>
      </c>
      <c r="K126" s="39">
        <f>SUM(データ詳細!K228:K236)</f>
        <v>0</v>
      </c>
      <c r="L126" s="39">
        <f>SUM(データ詳細!L228:L236)</f>
        <v>0</v>
      </c>
      <c r="M126" s="39">
        <f>SUM(データ詳細!M228:M236)</f>
        <v>0</v>
      </c>
      <c r="N126" s="39">
        <f>SUM(データ詳細!N228:N236)</f>
        <v>0</v>
      </c>
      <c r="O126" s="39">
        <f>SUM(データ詳細!O228:O236)</f>
        <v>0</v>
      </c>
      <c r="P126" s="77">
        <f>SUM(データ詳細!P228:P236)</f>
        <v>0</v>
      </c>
      <c r="Q126" s="66"/>
      <c r="R126" s="38"/>
      <c r="S126" s="38"/>
      <c r="T126" s="38"/>
      <c r="U126" s="38"/>
    </row>
    <row r="127" spans="1:21" x14ac:dyDescent="0.5">
      <c r="A127" s="38"/>
      <c r="B127" s="38"/>
      <c r="C127" s="88"/>
      <c r="D127" s="103" t="s">
        <v>552</v>
      </c>
      <c r="E127" s="41" t="s">
        <v>371</v>
      </c>
      <c r="F127" s="41">
        <v>2</v>
      </c>
      <c r="G127" s="64">
        <f>SUM(データ詳細!G237)</f>
        <v>0</v>
      </c>
      <c r="H127" s="64">
        <f>SUM(データ詳細!H237)</f>
        <v>0</v>
      </c>
      <c r="I127" s="64">
        <f>SUM(データ詳細!I237)</f>
        <v>0</v>
      </c>
      <c r="J127" s="64">
        <f>SUM(データ詳細!J237)</f>
        <v>0</v>
      </c>
      <c r="K127" s="64">
        <f>SUM(データ詳細!K237)</f>
        <v>0</v>
      </c>
      <c r="L127" s="64">
        <f>SUM(データ詳細!L237)</f>
        <v>0</v>
      </c>
      <c r="M127" s="64">
        <f>SUM(データ詳細!M237)</f>
        <v>0</v>
      </c>
      <c r="N127" s="64">
        <f>SUM(データ詳細!N237)</f>
        <v>0</v>
      </c>
      <c r="O127" s="64">
        <f>SUM(データ詳細!O237)</f>
        <v>0</v>
      </c>
      <c r="P127" s="104">
        <f>SUM(データ詳細!P237)</f>
        <v>0</v>
      </c>
      <c r="Q127" s="66"/>
      <c r="R127" s="38"/>
      <c r="S127" s="38"/>
      <c r="T127" s="38"/>
      <c r="U127" s="38"/>
    </row>
    <row r="128" spans="1:21" x14ac:dyDescent="0.5">
      <c r="A128" s="38"/>
      <c r="B128" s="38"/>
      <c r="C128" s="88"/>
      <c r="D128" s="103" t="s">
        <v>553</v>
      </c>
      <c r="E128" s="41" t="s">
        <v>372</v>
      </c>
      <c r="F128" s="41">
        <v>2</v>
      </c>
      <c r="G128" s="64">
        <f>SUM(データ詳細!G238)</f>
        <v>0</v>
      </c>
      <c r="H128" s="64">
        <f>SUM(データ詳細!H238)</f>
        <v>0</v>
      </c>
      <c r="I128" s="64">
        <f>SUM(データ詳細!I238)</f>
        <v>0</v>
      </c>
      <c r="J128" s="64">
        <f>SUM(データ詳細!J238)</f>
        <v>0</v>
      </c>
      <c r="K128" s="64">
        <f>SUM(データ詳細!K238)</f>
        <v>0</v>
      </c>
      <c r="L128" s="64">
        <f>SUM(データ詳細!L238)</f>
        <v>0</v>
      </c>
      <c r="M128" s="64">
        <f>SUM(データ詳細!M238)</f>
        <v>0</v>
      </c>
      <c r="N128" s="64">
        <f>SUM(データ詳細!N238)</f>
        <v>0</v>
      </c>
      <c r="O128" s="64">
        <f>SUM(データ詳細!O238)</f>
        <v>0</v>
      </c>
      <c r="P128" s="104">
        <f>SUM(データ詳細!P238)</f>
        <v>0</v>
      </c>
      <c r="Q128" s="66"/>
      <c r="R128" s="38"/>
      <c r="S128" s="38"/>
      <c r="T128" s="38"/>
      <c r="U128" s="38"/>
    </row>
    <row r="129" spans="1:21" x14ac:dyDescent="0.5">
      <c r="A129" s="38"/>
      <c r="B129" s="38"/>
      <c r="C129" s="88"/>
      <c r="D129" s="103">
        <v>3013410</v>
      </c>
      <c r="E129" s="41" t="s">
        <v>1065</v>
      </c>
      <c r="F129" s="41">
        <v>2</v>
      </c>
      <c r="G129" s="64">
        <f>SUM(データ詳細!G239)</f>
        <v>0</v>
      </c>
      <c r="H129" s="64">
        <f>SUM(データ詳細!H239)</f>
        <v>0</v>
      </c>
      <c r="I129" s="64">
        <f>SUM(データ詳細!I239)</f>
        <v>0</v>
      </c>
      <c r="J129" s="64">
        <f>SUM(データ詳細!J239)</f>
        <v>0</v>
      </c>
      <c r="K129" s="64">
        <f>SUM(データ詳細!K239)</f>
        <v>0</v>
      </c>
      <c r="L129" s="64">
        <f>SUM(データ詳細!L239)</f>
        <v>0</v>
      </c>
      <c r="M129" s="64">
        <f>SUM(データ詳細!M239)</f>
        <v>0</v>
      </c>
      <c r="N129" s="64">
        <f>SUM(データ詳細!N239)</f>
        <v>0</v>
      </c>
      <c r="O129" s="64">
        <f>SUM(データ詳細!O239)</f>
        <v>0</v>
      </c>
      <c r="P129" s="104">
        <f>SUM(データ詳細!P239)</f>
        <v>0</v>
      </c>
      <c r="Q129" s="66"/>
      <c r="R129" s="38"/>
      <c r="S129" s="38"/>
      <c r="T129" s="38"/>
      <c r="U129" s="38"/>
    </row>
    <row r="130" spans="1:21" x14ac:dyDescent="0.5">
      <c r="A130" s="38"/>
      <c r="B130" s="38"/>
      <c r="C130" s="88"/>
      <c r="D130" s="103">
        <v>3013420</v>
      </c>
      <c r="E130" s="41" t="s">
        <v>1067</v>
      </c>
      <c r="F130" s="41">
        <v>2</v>
      </c>
      <c r="G130" s="64">
        <f>SUM(データ詳細!G240)</f>
        <v>0</v>
      </c>
      <c r="H130" s="64">
        <f>SUM(データ詳細!H240)</f>
        <v>0</v>
      </c>
      <c r="I130" s="64">
        <f>SUM(データ詳細!I240)</f>
        <v>0</v>
      </c>
      <c r="J130" s="64">
        <f>SUM(データ詳細!J240)</f>
        <v>0</v>
      </c>
      <c r="K130" s="64">
        <f>SUM(データ詳細!K240)</f>
        <v>0</v>
      </c>
      <c r="L130" s="64">
        <f>SUM(データ詳細!L240)</f>
        <v>0</v>
      </c>
      <c r="M130" s="64">
        <f>SUM(データ詳細!M240)</f>
        <v>0</v>
      </c>
      <c r="N130" s="64">
        <f>SUM(データ詳細!N240)</f>
        <v>0</v>
      </c>
      <c r="O130" s="64">
        <f>SUM(データ詳細!O240)</f>
        <v>0</v>
      </c>
      <c r="P130" s="104">
        <f>SUM(データ詳細!P240)</f>
        <v>0</v>
      </c>
      <c r="Q130" s="66"/>
      <c r="R130" s="38"/>
      <c r="S130" s="38"/>
      <c r="T130" s="38"/>
      <c r="U130" s="38"/>
    </row>
    <row r="131" spans="1:21" x14ac:dyDescent="0.5">
      <c r="A131" s="38"/>
      <c r="B131" s="38"/>
      <c r="C131" s="88"/>
      <c r="D131" s="103">
        <v>3013430</v>
      </c>
      <c r="E131" s="41" t="s">
        <v>1069</v>
      </c>
      <c r="F131" s="41">
        <v>2</v>
      </c>
      <c r="G131" s="64">
        <f>SUM(データ詳細!G241)</f>
        <v>0</v>
      </c>
      <c r="H131" s="64">
        <f>SUM(データ詳細!H241)</f>
        <v>0</v>
      </c>
      <c r="I131" s="64">
        <f>SUM(データ詳細!I241)</f>
        <v>0</v>
      </c>
      <c r="J131" s="64">
        <f>SUM(データ詳細!J241)</f>
        <v>0</v>
      </c>
      <c r="K131" s="64">
        <f>SUM(データ詳細!K241)</f>
        <v>0</v>
      </c>
      <c r="L131" s="64">
        <f>SUM(データ詳細!L241)</f>
        <v>0</v>
      </c>
      <c r="M131" s="64">
        <f>SUM(データ詳細!M241)</f>
        <v>0</v>
      </c>
      <c r="N131" s="64">
        <f>SUM(データ詳細!N241)</f>
        <v>0</v>
      </c>
      <c r="O131" s="64">
        <f>SUM(データ詳細!O241)</f>
        <v>0</v>
      </c>
      <c r="P131" s="104">
        <f>SUM(データ詳細!P241)</f>
        <v>0</v>
      </c>
      <c r="Q131" s="66"/>
      <c r="R131" s="38"/>
      <c r="S131" s="38"/>
      <c r="T131" s="38"/>
      <c r="U131" s="38"/>
    </row>
    <row r="132" spans="1:21" x14ac:dyDescent="0.5">
      <c r="A132" s="38"/>
      <c r="B132" s="38"/>
      <c r="C132" s="88"/>
      <c r="D132" s="76" t="s">
        <v>554</v>
      </c>
      <c r="E132" s="38" t="s">
        <v>373</v>
      </c>
      <c r="F132" s="38">
        <v>2</v>
      </c>
      <c r="G132" s="39">
        <f>SUM(データ詳細!G242)</f>
        <v>0</v>
      </c>
      <c r="H132" s="39">
        <f>SUM(データ詳細!H242)</f>
        <v>0</v>
      </c>
      <c r="I132" s="39">
        <f>SUM(データ詳細!I242)</f>
        <v>0</v>
      </c>
      <c r="J132" s="39">
        <f>SUM(データ詳細!J242)</f>
        <v>0</v>
      </c>
      <c r="K132" s="39">
        <f>SUM(データ詳細!K242)</f>
        <v>7731776</v>
      </c>
      <c r="L132" s="39">
        <f>SUM(データ詳細!L242)</f>
        <v>0</v>
      </c>
      <c r="M132" s="39">
        <f>SUM(データ詳細!M242)</f>
        <v>7731776</v>
      </c>
      <c r="N132" s="39">
        <f>SUM(データ詳細!N242)</f>
        <v>7731776</v>
      </c>
      <c r="O132" s="39">
        <f>SUM(データ詳細!O242)</f>
        <v>7731776</v>
      </c>
      <c r="P132" s="77">
        <f>SUM(データ詳細!P242)</f>
        <v>7731776</v>
      </c>
      <c r="Q132" s="66"/>
      <c r="R132" s="38"/>
      <c r="S132" s="38"/>
      <c r="T132" s="38"/>
      <c r="U132" s="38"/>
    </row>
    <row r="133" spans="1:21" ht="17.399999999999999" thickBot="1" x14ac:dyDescent="0.55000000000000004">
      <c r="A133" s="38"/>
      <c r="B133" s="38"/>
      <c r="C133" s="88"/>
      <c r="D133" s="78" t="s">
        <v>555</v>
      </c>
      <c r="E133" s="79" t="s">
        <v>374</v>
      </c>
      <c r="F133" s="79">
        <v>2</v>
      </c>
      <c r="G133" s="80">
        <f>SUM(データ詳細!G243)</f>
        <v>0</v>
      </c>
      <c r="H133" s="80">
        <f>SUM(データ詳細!H243)</f>
        <v>0</v>
      </c>
      <c r="I133" s="80">
        <f>SUM(データ詳細!I243)</f>
        <v>0</v>
      </c>
      <c r="J133" s="80">
        <f>SUM(データ詳細!J243)</f>
        <v>1935298</v>
      </c>
      <c r="K133" s="80">
        <f>SUM(データ詳細!K243)</f>
        <v>0</v>
      </c>
      <c r="L133" s="80">
        <f>SUM(データ詳細!L243)</f>
        <v>1935298</v>
      </c>
      <c r="M133" s="80">
        <f>SUM(データ詳細!M243)</f>
        <v>0</v>
      </c>
      <c r="N133" s="80">
        <f>SUM(データ詳細!N243)</f>
        <v>-1935298</v>
      </c>
      <c r="O133" s="80">
        <f>SUM(データ詳細!O243)</f>
        <v>-1935298</v>
      </c>
      <c r="P133" s="81">
        <f>SUM(データ詳細!P243)</f>
        <v>-1935298</v>
      </c>
      <c r="Q133" s="66"/>
      <c r="R133" s="38"/>
      <c r="S133" s="38"/>
      <c r="T133" s="38"/>
      <c r="U133" s="38"/>
    </row>
    <row r="134" spans="1:21" x14ac:dyDescent="0.5">
      <c r="A134" s="38"/>
      <c r="B134" s="38"/>
      <c r="C134" s="88"/>
      <c r="D134" s="95" t="s">
        <v>556</v>
      </c>
      <c r="E134" s="96" t="s">
        <v>413</v>
      </c>
      <c r="F134" s="96">
        <v>2</v>
      </c>
      <c r="G134" s="97"/>
      <c r="H134" s="97"/>
      <c r="I134" s="97"/>
      <c r="J134" s="97"/>
      <c r="K134" s="97"/>
      <c r="L134" s="97"/>
      <c r="M134" s="97"/>
      <c r="N134" s="97"/>
      <c r="O134" s="97"/>
      <c r="P134" s="98"/>
      <c r="Q134" s="66"/>
      <c r="R134" s="38"/>
      <c r="S134" s="38"/>
      <c r="T134" s="38"/>
      <c r="U134" s="38"/>
    </row>
    <row r="135" spans="1:21" x14ac:dyDescent="0.5">
      <c r="A135" s="38"/>
      <c r="B135" s="38"/>
      <c r="C135" s="88"/>
      <c r="D135" s="105" t="s">
        <v>557</v>
      </c>
      <c r="E135" s="61" t="s">
        <v>1066</v>
      </c>
      <c r="F135" s="61">
        <v>2</v>
      </c>
      <c r="G135" s="65"/>
      <c r="H135" s="65"/>
      <c r="I135" s="65"/>
      <c r="J135" s="65"/>
      <c r="K135" s="65"/>
      <c r="L135" s="65"/>
      <c r="M135" s="65"/>
      <c r="N135" s="65"/>
      <c r="O135" s="65"/>
      <c r="P135" s="106"/>
      <c r="Q135" s="66"/>
      <c r="R135" s="38"/>
      <c r="S135" s="38"/>
      <c r="T135" s="38"/>
      <c r="U135" s="38"/>
    </row>
    <row r="136" spans="1:21" x14ac:dyDescent="0.5">
      <c r="A136" s="38"/>
      <c r="B136" s="38"/>
      <c r="C136" s="88"/>
      <c r="D136" s="105" t="s">
        <v>558</v>
      </c>
      <c r="E136" s="61" t="s">
        <v>1068</v>
      </c>
      <c r="F136" s="61">
        <v>2</v>
      </c>
      <c r="G136" s="65"/>
      <c r="H136" s="65"/>
      <c r="I136" s="65"/>
      <c r="J136" s="65"/>
      <c r="K136" s="65"/>
      <c r="L136" s="65"/>
      <c r="M136" s="65"/>
      <c r="N136" s="65"/>
      <c r="O136" s="65"/>
      <c r="P136" s="106"/>
      <c r="Q136" s="66"/>
      <c r="R136" s="38"/>
      <c r="S136" s="38"/>
      <c r="T136" s="38"/>
      <c r="U136" s="38"/>
    </row>
    <row r="137" spans="1:21" x14ac:dyDescent="0.5">
      <c r="A137" s="38"/>
      <c r="B137" s="38"/>
      <c r="C137" s="88"/>
      <c r="D137" s="105" t="s">
        <v>559</v>
      </c>
      <c r="E137" s="61" t="s">
        <v>414</v>
      </c>
      <c r="F137" s="61">
        <v>2</v>
      </c>
      <c r="G137" s="65"/>
      <c r="H137" s="65"/>
      <c r="I137" s="65"/>
      <c r="J137" s="65"/>
      <c r="K137" s="65"/>
      <c r="L137" s="65"/>
      <c r="M137" s="65"/>
      <c r="N137" s="65"/>
      <c r="O137" s="65"/>
      <c r="P137" s="106"/>
      <c r="Q137" s="66"/>
      <c r="R137" s="38"/>
      <c r="S137" s="38"/>
      <c r="T137" s="38"/>
      <c r="U137" s="38"/>
    </row>
    <row r="138" spans="1:21" x14ac:dyDescent="0.5">
      <c r="A138" s="38"/>
      <c r="B138" s="38"/>
      <c r="C138" s="88"/>
      <c r="D138" s="105" t="s">
        <v>560</v>
      </c>
      <c r="E138" s="61" t="s">
        <v>415</v>
      </c>
      <c r="F138" s="61">
        <v>2</v>
      </c>
      <c r="G138" s="65"/>
      <c r="H138" s="65"/>
      <c r="I138" s="65"/>
      <c r="J138" s="65"/>
      <c r="K138" s="65"/>
      <c r="L138" s="65"/>
      <c r="M138" s="65"/>
      <c r="N138" s="65"/>
      <c r="O138" s="65"/>
      <c r="P138" s="106"/>
      <c r="Q138" s="66"/>
      <c r="R138" s="38"/>
      <c r="S138" s="38"/>
      <c r="T138" s="38"/>
      <c r="U138" s="38"/>
    </row>
    <row r="139" spans="1:21" ht="17.399999999999999" thickBot="1" x14ac:dyDescent="0.55000000000000004">
      <c r="A139" s="38"/>
      <c r="B139" s="38"/>
      <c r="C139" s="88"/>
      <c r="D139" s="99" t="s">
        <v>561</v>
      </c>
      <c r="E139" s="100" t="s">
        <v>416</v>
      </c>
      <c r="F139" s="100">
        <v>2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66"/>
      <c r="R139" s="38"/>
      <c r="S139" s="38"/>
      <c r="T139" s="38"/>
      <c r="U139" s="38"/>
    </row>
    <row r="140" spans="1:21" x14ac:dyDescent="0.5">
      <c r="A140" s="38"/>
      <c r="B140" s="38"/>
      <c r="C140" s="88"/>
      <c r="D140" s="72" t="s">
        <v>562</v>
      </c>
      <c r="E140" s="73" t="s">
        <v>375</v>
      </c>
      <c r="F140" s="73">
        <v>2</v>
      </c>
      <c r="G140" s="74">
        <f>SUM(データ詳細!G244)</f>
        <v>0</v>
      </c>
      <c r="H140" s="74">
        <f>SUM(データ詳細!H244)</f>
        <v>0</v>
      </c>
      <c r="I140" s="74">
        <f>SUM(データ詳細!I244)</f>
        <v>0</v>
      </c>
      <c r="J140" s="74">
        <f>SUM(データ詳細!J244)</f>
        <v>0</v>
      </c>
      <c r="K140" s="74">
        <f>SUM(データ詳細!K244)</f>
        <v>951939067</v>
      </c>
      <c r="L140" s="74">
        <f>SUM(データ詳細!L244)</f>
        <v>0</v>
      </c>
      <c r="M140" s="74">
        <f>SUM(データ詳細!M244)</f>
        <v>951939067</v>
      </c>
      <c r="N140" s="74">
        <f>SUM(データ詳細!N244)</f>
        <v>951939067</v>
      </c>
      <c r="O140" s="74">
        <f>SUM(データ詳細!O244)</f>
        <v>951939067</v>
      </c>
      <c r="P140" s="75">
        <f>SUM(データ詳細!P244)</f>
        <v>951939067</v>
      </c>
      <c r="Q140" s="66"/>
      <c r="R140" s="38"/>
      <c r="S140" s="38"/>
      <c r="T140" s="38"/>
      <c r="U140" s="38"/>
    </row>
    <row r="141" spans="1:21" x14ac:dyDescent="0.5">
      <c r="A141" s="38"/>
      <c r="B141" s="38"/>
      <c r="C141" s="88"/>
      <c r="D141" s="76" t="s">
        <v>563</v>
      </c>
      <c r="E141" s="38" t="s">
        <v>376</v>
      </c>
      <c r="F141" s="38">
        <v>2</v>
      </c>
      <c r="G141" s="39">
        <f>SUM(データ詳細!G245:G246)</f>
        <v>0</v>
      </c>
      <c r="H141" s="39">
        <f>SUM(データ詳細!H245:H246)</f>
        <v>0</v>
      </c>
      <c r="I141" s="39">
        <f>SUM(データ詳細!I245:I246)</f>
        <v>0</v>
      </c>
      <c r="J141" s="39">
        <f>SUM(データ詳細!J245:J246)</f>
        <v>608305100</v>
      </c>
      <c r="K141" s="39">
        <f>SUM(データ詳細!K245:K246)</f>
        <v>2261431663</v>
      </c>
      <c r="L141" s="39">
        <f>SUM(データ詳細!L245:L246)</f>
        <v>0</v>
      </c>
      <c r="M141" s="39">
        <f>SUM(データ詳細!M245:M246)</f>
        <v>1653126563</v>
      </c>
      <c r="N141" s="39">
        <f>SUM(データ詳細!N245:N246)</f>
        <v>1653126563</v>
      </c>
      <c r="O141" s="39">
        <f>SUM(データ詳細!O245:O246)</f>
        <v>1653126563</v>
      </c>
      <c r="P141" s="77">
        <f>SUM(データ詳細!P245:P246)</f>
        <v>1653126563</v>
      </c>
      <c r="Q141" s="66"/>
      <c r="R141" s="38"/>
      <c r="S141" s="38"/>
      <c r="T141" s="38"/>
      <c r="U141" s="38"/>
    </row>
    <row r="142" spans="1:21" x14ac:dyDescent="0.5">
      <c r="A142" s="38"/>
      <c r="B142" s="38"/>
      <c r="C142" s="88"/>
      <c r="D142" s="76" t="s">
        <v>564</v>
      </c>
      <c r="E142" s="38" t="s">
        <v>377</v>
      </c>
      <c r="F142" s="38">
        <v>2</v>
      </c>
      <c r="G142" s="39">
        <f>SUM(データ詳細!G247:G249)</f>
        <v>0</v>
      </c>
      <c r="H142" s="39">
        <f>SUM(データ詳細!H247:H249)</f>
        <v>0</v>
      </c>
      <c r="I142" s="39">
        <f>SUM(データ詳細!I247:I249)</f>
        <v>0</v>
      </c>
      <c r="J142" s="39">
        <f>SUM(データ詳細!J247:J249)</f>
        <v>0</v>
      </c>
      <c r="K142" s="39">
        <f>SUM(データ詳細!K247:K249)</f>
        <v>13594227</v>
      </c>
      <c r="L142" s="39">
        <f>SUM(データ詳細!L247:L249)</f>
        <v>0</v>
      </c>
      <c r="M142" s="39">
        <f>SUM(データ詳細!M247:M249)</f>
        <v>13594227</v>
      </c>
      <c r="N142" s="39">
        <f>SUM(データ詳細!N247:N249)</f>
        <v>13594227</v>
      </c>
      <c r="O142" s="39">
        <f>SUM(データ詳細!O247:O249)</f>
        <v>13594227</v>
      </c>
      <c r="P142" s="77">
        <f>SUM(データ詳細!P247:P249)</f>
        <v>13594227</v>
      </c>
      <c r="Q142" s="66"/>
      <c r="R142" s="38"/>
      <c r="S142" s="38"/>
      <c r="T142" s="38"/>
      <c r="U142" s="38"/>
    </row>
    <row r="143" spans="1:21" ht="17.399999999999999" thickBot="1" x14ac:dyDescent="0.55000000000000004">
      <c r="A143" s="38"/>
      <c r="B143" s="38"/>
      <c r="C143" s="88"/>
      <c r="D143" s="78" t="s">
        <v>565</v>
      </c>
      <c r="E143" s="79" t="s">
        <v>417</v>
      </c>
      <c r="F143" s="79">
        <v>2</v>
      </c>
      <c r="G143" s="80">
        <f>SUM(データ詳細!G250:G251)</f>
        <v>0</v>
      </c>
      <c r="H143" s="80">
        <f>SUM(データ詳細!H250:H251)</f>
        <v>0</v>
      </c>
      <c r="I143" s="80">
        <f>SUM(データ詳細!I250:I251)</f>
        <v>0</v>
      </c>
      <c r="J143" s="80">
        <f>SUM(データ詳細!J250:J251)</f>
        <v>13331858</v>
      </c>
      <c r="K143" s="80">
        <f>SUM(データ詳細!K250:K251)</f>
        <v>196022201</v>
      </c>
      <c r="L143" s="80">
        <f>SUM(データ詳細!L250:L251)</f>
        <v>0</v>
      </c>
      <c r="M143" s="80">
        <f>SUM(データ詳細!M250:M251)</f>
        <v>182690343</v>
      </c>
      <c r="N143" s="80">
        <f>SUM(データ詳細!N250:N251)</f>
        <v>182690343</v>
      </c>
      <c r="O143" s="80">
        <f>SUM(データ詳細!O250:O251)</f>
        <v>182690343</v>
      </c>
      <c r="P143" s="81">
        <f>SUM(データ詳細!P250:P251)</f>
        <v>182690343</v>
      </c>
      <c r="Q143" s="66"/>
      <c r="R143" s="38"/>
      <c r="S143" s="38"/>
      <c r="T143" s="38"/>
      <c r="U143" s="38"/>
    </row>
    <row r="144" spans="1:21" x14ac:dyDescent="0.5">
      <c r="A144" s="38"/>
      <c r="B144" s="38"/>
      <c r="C144" s="88"/>
      <c r="D144" s="72" t="s">
        <v>566</v>
      </c>
      <c r="E144" s="73" t="s">
        <v>378</v>
      </c>
      <c r="F144" s="73">
        <v>2</v>
      </c>
      <c r="G144" s="74">
        <f>SUM(データ詳細!G252)</f>
        <v>0</v>
      </c>
      <c r="H144" s="74">
        <f>SUM(データ詳細!H252)</f>
        <v>0</v>
      </c>
      <c r="I144" s="74">
        <f>SUM(データ詳細!I252)</f>
        <v>0</v>
      </c>
      <c r="J144" s="74">
        <f>SUM(データ詳細!J252)</f>
        <v>3975400</v>
      </c>
      <c r="K144" s="74">
        <f>SUM(データ詳細!K252)</f>
        <v>2573209272</v>
      </c>
      <c r="L144" s="74">
        <f>SUM(データ詳細!L252)</f>
        <v>0</v>
      </c>
      <c r="M144" s="74">
        <f>SUM(データ詳細!M252)</f>
        <v>2569233872</v>
      </c>
      <c r="N144" s="74">
        <f>SUM(データ詳細!N252)</f>
        <v>2569233872</v>
      </c>
      <c r="O144" s="74">
        <f>SUM(データ詳細!O252)</f>
        <v>2569233872</v>
      </c>
      <c r="P144" s="75">
        <f>SUM(データ詳細!P252)</f>
        <v>2569233872</v>
      </c>
      <c r="Q144" s="66"/>
      <c r="R144" s="38"/>
      <c r="S144" s="38"/>
      <c r="T144" s="38"/>
      <c r="U144" s="38"/>
    </row>
    <row r="145" spans="1:21" x14ac:dyDescent="0.5">
      <c r="A145" s="38"/>
      <c r="B145" s="38"/>
      <c r="C145" s="88"/>
      <c r="D145" s="76" t="s">
        <v>567</v>
      </c>
      <c r="E145" s="38" t="s">
        <v>379</v>
      </c>
      <c r="F145" s="38">
        <v>2</v>
      </c>
      <c r="G145" s="39">
        <f>SUM(データ詳細!G253)</f>
        <v>0</v>
      </c>
      <c r="H145" s="39">
        <f>SUM(データ詳細!H253)</f>
        <v>0</v>
      </c>
      <c r="I145" s="39">
        <f>SUM(データ詳細!I253)</f>
        <v>0</v>
      </c>
      <c r="J145" s="39">
        <f>SUM(データ詳細!J253)</f>
        <v>0</v>
      </c>
      <c r="K145" s="39">
        <f>SUM(データ詳細!K253)</f>
        <v>275764223</v>
      </c>
      <c r="L145" s="39">
        <f>SUM(データ詳細!L253)</f>
        <v>0</v>
      </c>
      <c r="M145" s="39">
        <f>SUM(データ詳細!M253)</f>
        <v>275764223</v>
      </c>
      <c r="N145" s="39">
        <f>SUM(データ詳細!N253)</f>
        <v>275764223</v>
      </c>
      <c r="O145" s="39">
        <f>SUM(データ詳細!O253)</f>
        <v>275764223</v>
      </c>
      <c r="P145" s="77">
        <f>SUM(データ詳細!P253)</f>
        <v>275764223</v>
      </c>
      <c r="Q145" s="66"/>
      <c r="R145" s="38"/>
      <c r="S145" s="38"/>
      <c r="T145" s="38"/>
      <c r="U145" s="38"/>
    </row>
    <row r="146" spans="1:21" x14ac:dyDescent="0.5">
      <c r="A146" s="38"/>
      <c r="B146" s="38"/>
      <c r="C146" s="88"/>
      <c r="D146" s="89" t="s">
        <v>568</v>
      </c>
      <c r="E146" s="40" t="s">
        <v>380</v>
      </c>
      <c r="F146" s="40">
        <v>2</v>
      </c>
      <c r="G146" s="63">
        <f>SUM(データ詳細!G254)</f>
        <v>0</v>
      </c>
      <c r="H146" s="63">
        <f>SUM(データ詳細!H254)</f>
        <v>-223191824</v>
      </c>
      <c r="I146" s="63">
        <f>SUM(データ詳細!I254)</f>
        <v>-223191824</v>
      </c>
      <c r="J146" s="63">
        <f>SUM(データ詳細!J254)</f>
        <v>0</v>
      </c>
      <c r="K146" s="63">
        <f>SUM(データ詳細!K254)</f>
        <v>223191824</v>
      </c>
      <c r="L146" s="63">
        <f>SUM(データ詳細!L254)</f>
        <v>0</v>
      </c>
      <c r="M146" s="63">
        <f>SUM(データ詳細!M254)</f>
        <v>223191824</v>
      </c>
      <c r="N146" s="63">
        <f>SUM(データ詳細!N254)</f>
        <v>223191824</v>
      </c>
      <c r="O146" s="63">
        <f>SUM(データ詳細!O254)</f>
        <v>223191824</v>
      </c>
      <c r="P146" s="90">
        <f>SUM(データ詳細!P254)</f>
        <v>0</v>
      </c>
      <c r="Q146" s="66"/>
      <c r="R146" s="38"/>
      <c r="S146" s="38"/>
      <c r="T146" s="38"/>
      <c r="U146" s="38"/>
    </row>
    <row r="147" spans="1:21" ht="17.399999999999999" thickBot="1" x14ac:dyDescent="0.55000000000000004">
      <c r="A147" s="38"/>
      <c r="B147" s="38"/>
      <c r="C147" s="88"/>
      <c r="D147" s="78" t="s">
        <v>569</v>
      </c>
      <c r="E147" s="79" t="s">
        <v>418</v>
      </c>
      <c r="F147" s="79">
        <v>2</v>
      </c>
      <c r="G147" s="80">
        <f>SUM(データ詳細!G255)</f>
        <v>0</v>
      </c>
      <c r="H147" s="80">
        <f>SUM(データ詳細!H255)</f>
        <v>0</v>
      </c>
      <c r="I147" s="80">
        <f>SUM(データ詳細!I255)</f>
        <v>0</v>
      </c>
      <c r="J147" s="80">
        <f>SUM(データ詳細!J255)</f>
        <v>0</v>
      </c>
      <c r="K147" s="80">
        <f>SUM(データ詳細!K255)</f>
        <v>967551</v>
      </c>
      <c r="L147" s="80">
        <f>SUM(データ詳細!L255)</f>
        <v>0</v>
      </c>
      <c r="M147" s="80">
        <f>SUM(データ詳細!M255)</f>
        <v>967551</v>
      </c>
      <c r="N147" s="80">
        <f>SUM(データ詳細!N255)</f>
        <v>967551</v>
      </c>
      <c r="O147" s="80">
        <f>SUM(データ詳細!O255)</f>
        <v>967551</v>
      </c>
      <c r="P147" s="81">
        <f>SUM(データ詳細!P255)</f>
        <v>967551</v>
      </c>
      <c r="Q147" s="66"/>
      <c r="R147" s="38"/>
      <c r="S147" s="38"/>
      <c r="T147" s="38"/>
      <c r="U147" s="38"/>
    </row>
    <row r="148" spans="1:21" x14ac:dyDescent="0.5">
      <c r="A148" s="38"/>
      <c r="B148" s="38"/>
      <c r="C148" s="88"/>
      <c r="D148" s="115" t="s">
        <v>570</v>
      </c>
      <c r="E148" s="116" t="s">
        <v>381</v>
      </c>
      <c r="F148" s="73">
        <v>1</v>
      </c>
      <c r="G148" s="74">
        <f>IF($W$1&lt;&gt;"B",SUM(データ詳細!G256:G260),データ詳細!G256+データ詳細!G257+データ詳細!G258+データ詳細!G260)</f>
        <v>0</v>
      </c>
      <c r="H148" s="74">
        <f>IF($W$1&lt;&gt;"B",SUM(データ詳細!H256:H260),データ詳細!H256+データ詳細!H257+データ詳細!H258+データ詳細!H260)</f>
        <v>-223191824</v>
      </c>
      <c r="I148" s="74">
        <f>IF($W$1&lt;&gt;"B",SUM(データ詳細!I256:I260),データ詳細!I256+データ詳細!I257+データ詳細!I258+データ詳細!I260)</f>
        <v>-223191824</v>
      </c>
      <c r="J148" s="74">
        <f>IF($W$1&lt;&gt;"B",SUM(データ詳細!J256:J260),データ詳細!J256+データ詳細!J257+データ詳細!J258+データ詳細!J260)</f>
        <v>4515284944</v>
      </c>
      <c r="K148" s="74">
        <f>IF($W$1&lt;&gt;"B",SUM(データ詳細!K256:K260),データ詳細!K256+データ詳細!K257+データ詳細!K258+データ詳細!K260)</f>
        <v>237000</v>
      </c>
      <c r="L148" s="74">
        <f>IF($W$1&lt;&gt;"B",SUM(データ詳細!L256:L260),データ詳細!L256+データ詳細!L257+データ詳細!L258+データ詳細!L260)</f>
        <v>4515284944</v>
      </c>
      <c r="M148" s="74">
        <f>IF($W$1&lt;&gt;"B",SUM(データ詳細!M256:M260),データ詳細!M256+データ詳細!M257+データ詳細!M258+データ詳細!M260)</f>
        <v>237000</v>
      </c>
      <c r="N148" s="74">
        <f>IF($W$1&lt;&gt;"B",SUM(データ詳細!N256:N260),データ詳細!N256+データ詳細!N257+データ詳細!N258+データ詳細!N260)</f>
        <v>4515047944</v>
      </c>
      <c r="O148" s="74">
        <f>IF($W$1&lt;&gt;"B",SUM(データ詳細!O256:O260),データ詳細!O256+データ詳細!O257+データ詳細!O258+データ詳細!O260)</f>
        <v>4515047944</v>
      </c>
      <c r="P148" s="75">
        <f>IF($W$1&lt;&gt;"B",SUM(データ詳細!P256:P260),データ詳細!P256+データ詳細!P257+データ詳細!P258+データ詳細!P260)</f>
        <v>4291856120</v>
      </c>
      <c r="Q148" s="66"/>
      <c r="R148" s="38"/>
      <c r="S148" s="38"/>
      <c r="T148" s="38"/>
      <c r="U148" s="38"/>
    </row>
    <row r="149" spans="1:21" x14ac:dyDescent="0.5">
      <c r="A149" s="38"/>
      <c r="B149" s="38"/>
      <c r="C149" s="88"/>
      <c r="D149" s="76" t="s">
        <v>571</v>
      </c>
      <c r="E149" s="38" t="s">
        <v>419</v>
      </c>
      <c r="F149" s="38">
        <v>1</v>
      </c>
      <c r="G149" s="39">
        <f>SUM(データ詳細!G261)</f>
        <v>0</v>
      </c>
      <c r="H149" s="39">
        <f>SUM(データ詳細!H261)</f>
        <v>0</v>
      </c>
      <c r="I149" s="39">
        <f>SUM(データ詳細!I261)</f>
        <v>0</v>
      </c>
      <c r="J149" s="39">
        <f>SUM(データ詳細!J261)</f>
        <v>2246932913</v>
      </c>
      <c r="K149" s="39">
        <f>SUM(データ詳細!K261)</f>
        <v>781259000</v>
      </c>
      <c r="L149" s="39">
        <f>SUM(データ詳細!L261)</f>
        <v>1465673913</v>
      </c>
      <c r="M149" s="39">
        <f>SUM(データ詳細!M261)</f>
        <v>0</v>
      </c>
      <c r="N149" s="39">
        <f>SUM(データ詳細!N261)</f>
        <v>1465673913</v>
      </c>
      <c r="O149" s="39">
        <f>SUM(データ詳細!O261)</f>
        <v>1465673913</v>
      </c>
      <c r="P149" s="77">
        <f>SUM(データ詳細!P261)</f>
        <v>1465673913</v>
      </c>
      <c r="Q149" s="66"/>
      <c r="R149" s="38"/>
      <c r="S149" s="38"/>
      <c r="T149" s="38"/>
      <c r="U149" s="38"/>
    </row>
    <row r="150" spans="1:21" x14ac:dyDescent="0.5">
      <c r="A150" s="38"/>
      <c r="B150" s="38"/>
      <c r="C150" s="88"/>
      <c r="D150" s="76" t="s">
        <v>572</v>
      </c>
      <c r="E150" s="38" t="s">
        <v>382</v>
      </c>
      <c r="F150" s="38">
        <v>1</v>
      </c>
      <c r="G150" s="39">
        <f>SUM(データ詳細!G262)</f>
        <v>0</v>
      </c>
      <c r="H150" s="39">
        <f>SUM(データ詳細!H262)</f>
        <v>0</v>
      </c>
      <c r="I150" s="39">
        <f>SUM(データ詳細!I262)</f>
        <v>0</v>
      </c>
      <c r="J150" s="39">
        <f>SUM(データ詳細!J262)</f>
        <v>100099922</v>
      </c>
      <c r="K150" s="39">
        <f>SUM(データ詳細!K262)</f>
        <v>0</v>
      </c>
      <c r="L150" s="39">
        <f>SUM(データ詳細!L262)</f>
        <v>100099922</v>
      </c>
      <c r="M150" s="39">
        <f>SUM(データ詳細!M262)</f>
        <v>0</v>
      </c>
      <c r="N150" s="39">
        <f>SUM(データ詳細!N262)</f>
        <v>100099922</v>
      </c>
      <c r="O150" s="39">
        <f>SUM(データ詳細!O262)</f>
        <v>100099922</v>
      </c>
      <c r="P150" s="77">
        <f>SUM(データ詳細!P262)</f>
        <v>100099922</v>
      </c>
      <c r="Q150" s="66"/>
      <c r="R150" s="38"/>
      <c r="S150" s="38"/>
      <c r="T150" s="38"/>
      <c r="U150" s="38"/>
    </row>
    <row r="151" spans="1:21" ht="17.399999999999999" thickBot="1" x14ac:dyDescent="0.55000000000000004">
      <c r="A151" s="38"/>
      <c r="B151" s="38"/>
      <c r="C151" s="88"/>
      <c r="D151" s="78" t="s">
        <v>573</v>
      </c>
      <c r="E151" s="79" t="s">
        <v>420</v>
      </c>
      <c r="F151" s="79">
        <v>1</v>
      </c>
      <c r="G151" s="80">
        <f>SUM(データ詳細!G263:G264)</f>
        <v>0</v>
      </c>
      <c r="H151" s="80">
        <f>SUM(データ詳細!H263:H264)</f>
        <v>0</v>
      </c>
      <c r="I151" s="80">
        <f>SUM(データ詳細!I263:I264)</f>
        <v>0</v>
      </c>
      <c r="J151" s="80">
        <f>SUM(データ詳細!J263:J264)</f>
        <v>275356031</v>
      </c>
      <c r="K151" s="80">
        <f>SUM(データ詳細!K263:K264)</f>
        <v>5100000</v>
      </c>
      <c r="L151" s="80">
        <f>SUM(データ詳細!L263:L264)</f>
        <v>270256031</v>
      </c>
      <c r="M151" s="80">
        <f>SUM(データ詳細!M263:M264)</f>
        <v>0</v>
      </c>
      <c r="N151" s="80">
        <f>SUM(データ詳細!N263:N264)</f>
        <v>270256031</v>
      </c>
      <c r="O151" s="80">
        <f>SUM(データ詳細!O263:O264)</f>
        <v>270256031</v>
      </c>
      <c r="P151" s="81">
        <f>SUM(データ詳細!P263:P264)</f>
        <v>270256031</v>
      </c>
      <c r="Q151" s="66"/>
      <c r="R151" s="38"/>
      <c r="S151" s="38"/>
      <c r="T151" s="38"/>
      <c r="U151" s="38"/>
    </row>
    <row r="152" spans="1:21" x14ac:dyDescent="0.5">
      <c r="A152" s="38"/>
      <c r="B152" s="38"/>
      <c r="C152" s="88"/>
      <c r="D152" s="72" t="s">
        <v>574</v>
      </c>
      <c r="E152" s="73" t="s">
        <v>383</v>
      </c>
      <c r="F152" s="73">
        <v>2</v>
      </c>
      <c r="G152" s="74">
        <f>SUM(データ詳細!G265)</f>
        <v>0</v>
      </c>
      <c r="H152" s="74">
        <f>SUM(データ詳細!H265)</f>
        <v>0</v>
      </c>
      <c r="I152" s="74">
        <f>SUM(データ詳細!I265)</f>
        <v>0</v>
      </c>
      <c r="J152" s="74">
        <f>SUM(データ詳細!J265)</f>
        <v>284000</v>
      </c>
      <c r="K152" s="74">
        <f>SUM(データ詳細!K265)</f>
        <v>608305100</v>
      </c>
      <c r="L152" s="74">
        <f>SUM(データ詳細!L265)</f>
        <v>0</v>
      </c>
      <c r="M152" s="74">
        <f>SUM(データ詳細!M265)</f>
        <v>608021100</v>
      </c>
      <c r="N152" s="74">
        <f>SUM(データ詳細!N265)</f>
        <v>608021100</v>
      </c>
      <c r="O152" s="74">
        <f>SUM(データ詳細!O265)</f>
        <v>608021100</v>
      </c>
      <c r="P152" s="75">
        <f>SUM(データ詳細!P265)</f>
        <v>608021100</v>
      </c>
      <c r="Q152" s="66"/>
      <c r="R152" s="38"/>
      <c r="S152" s="38"/>
      <c r="T152" s="38"/>
      <c r="U152" s="38"/>
    </row>
    <row r="153" spans="1:21" ht="17.399999999999999" thickBot="1" x14ac:dyDescent="0.55000000000000004">
      <c r="A153" s="38"/>
      <c r="B153" s="38"/>
      <c r="C153" s="88"/>
      <c r="D153" s="78" t="s">
        <v>575</v>
      </c>
      <c r="E153" s="79" t="s">
        <v>421</v>
      </c>
      <c r="F153" s="79">
        <v>2</v>
      </c>
      <c r="G153" s="80">
        <f>SUM(データ詳細!G266)</f>
        <v>0</v>
      </c>
      <c r="H153" s="80">
        <f>SUM(データ詳細!H266)</f>
        <v>0</v>
      </c>
      <c r="I153" s="80">
        <f>SUM(データ詳細!I266)</f>
        <v>0</v>
      </c>
      <c r="J153" s="80">
        <f>SUM(データ詳細!J266)</f>
        <v>0</v>
      </c>
      <c r="K153" s="80">
        <f>SUM(データ詳細!K266)</f>
        <v>0</v>
      </c>
      <c r="L153" s="80">
        <f>SUM(データ詳細!L266)</f>
        <v>0</v>
      </c>
      <c r="M153" s="80">
        <f>SUM(データ詳細!M266)</f>
        <v>0</v>
      </c>
      <c r="N153" s="80">
        <f>SUM(データ詳細!N266)</f>
        <v>0</v>
      </c>
      <c r="O153" s="80">
        <f>SUM(データ詳細!O266)</f>
        <v>0</v>
      </c>
      <c r="P153" s="81">
        <f>SUM(データ詳細!P266)</f>
        <v>0</v>
      </c>
      <c r="Q153" s="66"/>
      <c r="R153" s="38"/>
      <c r="S153" s="38"/>
      <c r="T153" s="38"/>
      <c r="U153" s="38"/>
    </row>
    <row r="154" spans="1:21" ht="17.399999999999999" thickBot="1" x14ac:dyDescent="0.55000000000000004">
      <c r="A154" s="38"/>
      <c r="B154" s="38"/>
      <c r="C154" s="88"/>
      <c r="D154" s="107" t="s">
        <v>576</v>
      </c>
      <c r="E154" s="108" t="s">
        <v>422</v>
      </c>
      <c r="F154" s="108">
        <v>1</v>
      </c>
      <c r="G154" s="109">
        <f>SUM(データ詳細!G267:G268)</f>
        <v>0</v>
      </c>
      <c r="H154" s="109">
        <f>SUM(データ詳細!H267:H268)</f>
        <v>0</v>
      </c>
      <c r="I154" s="109">
        <f>SUM(データ詳細!I267:I268)</f>
        <v>0</v>
      </c>
      <c r="J154" s="109">
        <f>SUM(データ詳細!J267:J268)</f>
        <v>0</v>
      </c>
      <c r="K154" s="109">
        <f>SUM(データ詳細!K267:K268)</f>
        <v>0</v>
      </c>
      <c r="L154" s="109">
        <f>SUM(データ詳細!L267:L268)</f>
        <v>0</v>
      </c>
      <c r="M154" s="109">
        <f>SUM(データ詳細!M267:M268)</f>
        <v>0</v>
      </c>
      <c r="N154" s="109">
        <f>SUM(データ詳細!N267:N268)</f>
        <v>0</v>
      </c>
      <c r="O154" s="109">
        <f>SUM(データ詳細!O267:O268)</f>
        <v>0</v>
      </c>
      <c r="P154" s="110">
        <f>SUM(データ詳細!P267:P268)</f>
        <v>0</v>
      </c>
      <c r="Q154" s="66"/>
      <c r="R154" s="38"/>
      <c r="S154" s="38"/>
      <c r="T154" s="38"/>
      <c r="U154" s="38"/>
    </row>
    <row r="155" spans="1:21" x14ac:dyDescent="0.5">
      <c r="A155" s="38"/>
      <c r="B155" s="38"/>
      <c r="C155" s="88"/>
      <c r="D155" s="72" t="s">
        <v>577</v>
      </c>
      <c r="E155" s="73" t="s">
        <v>384</v>
      </c>
      <c r="F155" s="73">
        <v>2</v>
      </c>
      <c r="G155" s="74">
        <f>SUM(データ詳細!G269)</f>
        <v>0</v>
      </c>
      <c r="H155" s="74">
        <f>SUM(データ詳細!H269)</f>
        <v>0</v>
      </c>
      <c r="I155" s="74">
        <f>SUM(データ詳細!I269)</f>
        <v>0</v>
      </c>
      <c r="J155" s="74">
        <f>SUM(データ詳細!J269)</f>
        <v>0</v>
      </c>
      <c r="K155" s="74">
        <f>SUM(データ詳細!K269)</f>
        <v>463054430</v>
      </c>
      <c r="L155" s="74">
        <f>SUM(データ詳細!L269)</f>
        <v>0</v>
      </c>
      <c r="M155" s="74">
        <f>SUM(データ詳細!M269)</f>
        <v>463054430</v>
      </c>
      <c r="N155" s="74">
        <f>SUM(データ詳細!N269)</f>
        <v>463054430</v>
      </c>
      <c r="O155" s="74">
        <f>SUM(データ詳細!O269)</f>
        <v>463054430</v>
      </c>
      <c r="P155" s="75">
        <f>SUM(データ詳細!P269)</f>
        <v>463054430</v>
      </c>
      <c r="Q155" s="66"/>
      <c r="R155" s="38"/>
      <c r="S155" s="38"/>
      <c r="T155" s="38"/>
      <c r="U155" s="38"/>
    </row>
    <row r="156" spans="1:21" x14ac:dyDescent="0.5">
      <c r="A156" s="38"/>
      <c r="B156" s="38"/>
      <c r="C156" s="88"/>
      <c r="D156" s="76" t="s">
        <v>578</v>
      </c>
      <c r="E156" s="38" t="s">
        <v>385</v>
      </c>
      <c r="F156" s="38">
        <v>2</v>
      </c>
      <c r="G156" s="39">
        <f>SUM(データ詳細!G270)</f>
        <v>0</v>
      </c>
      <c r="H156" s="39">
        <f>SUM(データ詳細!H270)</f>
        <v>0</v>
      </c>
      <c r="I156" s="39">
        <f>SUM(データ詳細!I270)</f>
        <v>0</v>
      </c>
      <c r="J156" s="39">
        <f>SUM(データ詳細!J270)</f>
        <v>0</v>
      </c>
      <c r="K156" s="39">
        <f>SUM(データ詳細!K270)</f>
        <v>264687032</v>
      </c>
      <c r="L156" s="39">
        <f>SUM(データ詳細!L270)</f>
        <v>0</v>
      </c>
      <c r="M156" s="39">
        <f>SUM(データ詳細!M270)</f>
        <v>264687032</v>
      </c>
      <c r="N156" s="39">
        <f>SUM(データ詳細!N270)</f>
        <v>264687032</v>
      </c>
      <c r="O156" s="39">
        <f>SUM(データ詳細!O270)</f>
        <v>264687032</v>
      </c>
      <c r="P156" s="77">
        <f>SUM(データ詳細!P270)</f>
        <v>264687032</v>
      </c>
      <c r="Q156" s="66"/>
      <c r="R156" s="38"/>
      <c r="S156" s="38"/>
      <c r="T156" s="38"/>
      <c r="U156" s="38"/>
    </row>
    <row r="157" spans="1:21" x14ac:dyDescent="0.5">
      <c r="A157" s="38"/>
      <c r="B157" s="38"/>
      <c r="C157" s="88"/>
      <c r="D157" s="76" t="s">
        <v>579</v>
      </c>
      <c r="E157" s="38" t="s">
        <v>386</v>
      </c>
      <c r="F157" s="38">
        <v>2</v>
      </c>
      <c r="G157" s="39">
        <f>SUM(データ詳細!G271)</f>
        <v>0</v>
      </c>
      <c r="H157" s="39">
        <f>SUM(データ詳細!H271)</f>
        <v>0</v>
      </c>
      <c r="I157" s="39">
        <f>SUM(データ詳細!I271)</f>
        <v>0</v>
      </c>
      <c r="J157" s="39">
        <f>SUM(データ詳細!J271)</f>
        <v>0</v>
      </c>
      <c r="K157" s="39">
        <f>SUM(データ詳細!K271)</f>
        <v>4900000</v>
      </c>
      <c r="L157" s="39">
        <f>SUM(データ詳細!L271)</f>
        <v>0</v>
      </c>
      <c r="M157" s="39">
        <f>SUM(データ詳細!M271)</f>
        <v>4900000</v>
      </c>
      <c r="N157" s="39">
        <f>SUM(データ詳細!N271)</f>
        <v>4900000</v>
      </c>
      <c r="O157" s="39">
        <f>SUM(データ詳細!O271)</f>
        <v>4900000</v>
      </c>
      <c r="P157" s="77">
        <f>SUM(データ詳細!P271)</f>
        <v>4900000</v>
      </c>
      <c r="Q157" s="66"/>
      <c r="R157" s="38"/>
      <c r="S157" s="38"/>
      <c r="T157" s="38"/>
      <c r="U157" s="38"/>
    </row>
    <row r="158" spans="1:21" x14ac:dyDescent="0.5">
      <c r="A158" s="38"/>
      <c r="B158" s="38"/>
      <c r="C158" s="88"/>
      <c r="D158" s="76" t="s">
        <v>580</v>
      </c>
      <c r="E158" s="38" t="s">
        <v>387</v>
      </c>
      <c r="F158" s="38">
        <v>2</v>
      </c>
      <c r="G158" s="39">
        <f>SUM(データ詳細!G272)</f>
        <v>0</v>
      </c>
      <c r="H158" s="39">
        <f>SUM(データ詳細!H272)</f>
        <v>0</v>
      </c>
      <c r="I158" s="39">
        <f>SUM(データ詳細!I272)</f>
        <v>0</v>
      </c>
      <c r="J158" s="39">
        <f>SUM(データ詳細!J272)</f>
        <v>0</v>
      </c>
      <c r="K158" s="39">
        <f>SUM(データ詳細!K272)</f>
        <v>0</v>
      </c>
      <c r="L158" s="39">
        <f>SUM(データ詳細!L272)</f>
        <v>0</v>
      </c>
      <c r="M158" s="39">
        <f>SUM(データ詳細!M272)</f>
        <v>0</v>
      </c>
      <c r="N158" s="39">
        <f>SUM(データ詳細!N272)</f>
        <v>0</v>
      </c>
      <c r="O158" s="39">
        <f>SUM(データ詳細!O272)</f>
        <v>0</v>
      </c>
      <c r="P158" s="77">
        <f>SUM(データ詳細!P272)</f>
        <v>0</v>
      </c>
      <c r="Q158" s="66"/>
      <c r="R158" s="38"/>
      <c r="S158" s="38"/>
      <c r="T158" s="38"/>
      <c r="U158" s="38"/>
    </row>
    <row r="159" spans="1:21" ht="17.399999999999999" thickBot="1" x14ac:dyDescent="0.55000000000000004">
      <c r="A159" s="38"/>
      <c r="B159" s="38"/>
      <c r="C159" s="88"/>
      <c r="D159" s="78" t="s">
        <v>581</v>
      </c>
      <c r="E159" s="79" t="s">
        <v>423</v>
      </c>
      <c r="F159" s="79">
        <v>2</v>
      </c>
      <c r="G159" s="80">
        <f>SUM(データ詳細!G273)</f>
        <v>0</v>
      </c>
      <c r="H159" s="80">
        <f>SUM(データ詳細!H273)</f>
        <v>0</v>
      </c>
      <c r="I159" s="80">
        <f>SUM(データ詳細!I273)</f>
        <v>0</v>
      </c>
      <c r="J159" s="80">
        <f>SUM(データ詳細!J273)</f>
        <v>0</v>
      </c>
      <c r="K159" s="80">
        <f>SUM(データ詳細!K273)</f>
        <v>0</v>
      </c>
      <c r="L159" s="80">
        <f>SUM(データ詳細!L273)</f>
        <v>0</v>
      </c>
      <c r="M159" s="80">
        <f>SUM(データ詳細!M273)</f>
        <v>0</v>
      </c>
      <c r="N159" s="80">
        <f>SUM(データ詳細!N273)</f>
        <v>0</v>
      </c>
      <c r="O159" s="80">
        <f>SUM(データ詳細!O273)</f>
        <v>0</v>
      </c>
      <c r="P159" s="81">
        <f>SUM(データ詳細!P273)</f>
        <v>0</v>
      </c>
      <c r="Q159" s="66"/>
      <c r="R159" s="38"/>
      <c r="S159" s="38"/>
      <c r="T159" s="38"/>
      <c r="U159" s="38"/>
    </row>
    <row r="160" spans="1:21" x14ac:dyDescent="0.5">
      <c r="A160" s="38"/>
      <c r="B160" s="38"/>
      <c r="C160" s="88"/>
      <c r="D160" s="72" t="s">
        <v>582</v>
      </c>
      <c r="E160" s="73" t="s">
        <v>424</v>
      </c>
      <c r="F160" s="73">
        <v>1</v>
      </c>
      <c r="G160" s="74">
        <f>SUM(データ詳細!G274)</f>
        <v>0</v>
      </c>
      <c r="H160" s="74">
        <f>SUM(データ詳細!H274)</f>
        <v>0</v>
      </c>
      <c r="I160" s="74">
        <f>SUM(データ詳細!I274)</f>
        <v>0</v>
      </c>
      <c r="J160" s="74">
        <f>SUM(データ詳細!J274)</f>
        <v>781259000</v>
      </c>
      <c r="K160" s="74">
        <f>SUM(データ詳細!K274)</f>
        <v>0</v>
      </c>
      <c r="L160" s="74">
        <f>SUM(データ詳細!L274)</f>
        <v>781259000</v>
      </c>
      <c r="M160" s="74">
        <f>SUM(データ詳細!M274)</f>
        <v>0</v>
      </c>
      <c r="N160" s="74">
        <f>SUM(データ詳細!N274)</f>
        <v>781259000</v>
      </c>
      <c r="O160" s="74">
        <f>SUM(データ詳細!O274)</f>
        <v>781259000</v>
      </c>
      <c r="P160" s="75">
        <f>SUM(データ詳細!P274)</f>
        <v>781259000</v>
      </c>
      <c r="Q160" s="66"/>
      <c r="R160" s="38"/>
      <c r="S160" s="38"/>
      <c r="T160" s="38"/>
      <c r="U160" s="38"/>
    </row>
    <row r="161" spans="1:21" x14ac:dyDescent="0.5">
      <c r="A161" s="38"/>
      <c r="B161" s="38"/>
      <c r="C161" s="88"/>
      <c r="D161" s="76" t="s">
        <v>583</v>
      </c>
      <c r="E161" s="38" t="s">
        <v>388</v>
      </c>
      <c r="F161" s="38">
        <v>1</v>
      </c>
      <c r="G161" s="39">
        <f>SUM(データ詳細!G275)</f>
        <v>0</v>
      </c>
      <c r="H161" s="39">
        <f>SUM(データ詳細!H275)</f>
        <v>0</v>
      </c>
      <c r="I161" s="39">
        <f>SUM(データ詳細!I275)</f>
        <v>0</v>
      </c>
      <c r="J161" s="39">
        <f>SUM(データ詳細!J275)</f>
        <v>62164000</v>
      </c>
      <c r="K161" s="39">
        <f>SUM(データ詳細!K275)</f>
        <v>0</v>
      </c>
      <c r="L161" s="39">
        <f>SUM(データ詳細!L275)</f>
        <v>62164000</v>
      </c>
      <c r="M161" s="39">
        <f>SUM(データ詳細!M275)</f>
        <v>0</v>
      </c>
      <c r="N161" s="39">
        <f>SUM(データ詳細!N275)</f>
        <v>62164000</v>
      </c>
      <c r="O161" s="39">
        <f>SUM(データ詳細!O275)</f>
        <v>62164000</v>
      </c>
      <c r="P161" s="77">
        <f>SUM(データ詳細!P275)</f>
        <v>62164000</v>
      </c>
      <c r="Q161" s="66"/>
      <c r="R161" s="38"/>
      <c r="S161" s="38"/>
      <c r="T161" s="38"/>
      <c r="U161" s="38"/>
    </row>
    <row r="162" spans="1:21" x14ac:dyDescent="0.5">
      <c r="A162" s="38"/>
      <c r="B162" s="38"/>
      <c r="C162" s="88"/>
      <c r="D162" s="76" t="s">
        <v>584</v>
      </c>
      <c r="E162" s="38" t="s">
        <v>389</v>
      </c>
      <c r="F162" s="38">
        <v>1</v>
      </c>
      <c r="G162" s="39">
        <f>SUM(データ詳細!G276)</f>
        <v>0</v>
      </c>
      <c r="H162" s="39">
        <f>SUM(データ詳細!H276)</f>
        <v>0</v>
      </c>
      <c r="I162" s="39">
        <f>SUM(データ詳細!I276)</f>
        <v>0</v>
      </c>
      <c r="J162" s="39">
        <f>SUM(データ詳細!J276)</f>
        <v>0</v>
      </c>
      <c r="K162" s="39">
        <f>SUM(データ詳細!K276)</f>
        <v>0</v>
      </c>
      <c r="L162" s="39">
        <f>SUM(データ詳細!L276)</f>
        <v>0</v>
      </c>
      <c r="M162" s="39">
        <f>SUM(データ詳細!M276)</f>
        <v>0</v>
      </c>
      <c r="N162" s="39">
        <f>SUM(データ詳細!N276)</f>
        <v>0</v>
      </c>
      <c r="O162" s="39">
        <f>SUM(データ詳細!O276)</f>
        <v>0</v>
      </c>
      <c r="P162" s="77">
        <f>SUM(データ詳細!P276)</f>
        <v>0</v>
      </c>
      <c r="Q162" s="66"/>
      <c r="R162" s="38"/>
      <c r="S162" s="38"/>
      <c r="T162" s="38"/>
      <c r="U162" s="38"/>
    </row>
    <row r="163" spans="1:21" x14ac:dyDescent="0.5">
      <c r="A163" s="38"/>
      <c r="B163" s="38"/>
      <c r="C163" s="88"/>
      <c r="D163" s="76" t="s">
        <v>585</v>
      </c>
      <c r="E163" s="38" t="s">
        <v>390</v>
      </c>
      <c r="F163" s="38">
        <v>1</v>
      </c>
      <c r="G163" s="39">
        <f>SUM(データ詳細!G277)</f>
        <v>0</v>
      </c>
      <c r="H163" s="39">
        <f>SUM(データ詳細!H277)</f>
        <v>0</v>
      </c>
      <c r="I163" s="39">
        <f>SUM(データ詳細!I277)</f>
        <v>0</v>
      </c>
      <c r="J163" s="39">
        <f>SUM(データ詳細!J277)</f>
        <v>4900000</v>
      </c>
      <c r="K163" s="39">
        <f>SUM(データ詳細!K277)</f>
        <v>0</v>
      </c>
      <c r="L163" s="39">
        <f>SUM(データ詳細!L277)</f>
        <v>4900000</v>
      </c>
      <c r="M163" s="39">
        <f>SUM(データ詳細!M277)</f>
        <v>0</v>
      </c>
      <c r="N163" s="39">
        <f>SUM(データ詳細!N277)</f>
        <v>4900000</v>
      </c>
      <c r="O163" s="39">
        <f>SUM(データ詳細!O277)</f>
        <v>4900000</v>
      </c>
      <c r="P163" s="77">
        <f>SUM(データ詳細!P277)</f>
        <v>4900000</v>
      </c>
      <c r="Q163" s="66"/>
      <c r="R163" s="38"/>
      <c r="S163" s="38"/>
      <c r="T163" s="38"/>
      <c r="U163" s="38"/>
    </row>
    <row r="164" spans="1:21" ht="17.399999999999999" thickBot="1" x14ac:dyDescent="0.55000000000000004">
      <c r="A164" s="38"/>
      <c r="B164" s="38"/>
      <c r="C164" s="88"/>
      <c r="D164" s="78" t="s">
        <v>586</v>
      </c>
      <c r="E164" s="79" t="s">
        <v>425</v>
      </c>
      <c r="F164" s="79">
        <v>1</v>
      </c>
      <c r="G164" s="80">
        <f>SUM(データ詳細!G278)</f>
        <v>0</v>
      </c>
      <c r="H164" s="80">
        <f>SUM(データ詳細!H278)</f>
        <v>0</v>
      </c>
      <c r="I164" s="80">
        <f>SUM(データ詳細!I278)</f>
        <v>0</v>
      </c>
      <c r="J164" s="80">
        <f>SUM(データ詳細!J278)</f>
        <v>200000</v>
      </c>
      <c r="K164" s="80">
        <f>SUM(データ詳細!K278)</f>
        <v>0</v>
      </c>
      <c r="L164" s="80">
        <f>SUM(データ詳細!L278)</f>
        <v>200000</v>
      </c>
      <c r="M164" s="80">
        <f>SUM(データ詳細!M278)</f>
        <v>0</v>
      </c>
      <c r="N164" s="80">
        <f>SUM(データ詳細!N278)</f>
        <v>200000</v>
      </c>
      <c r="O164" s="80">
        <f>SUM(データ詳細!O278)</f>
        <v>200000</v>
      </c>
      <c r="P164" s="81">
        <f>SUM(データ詳細!P278)</f>
        <v>200000</v>
      </c>
      <c r="Q164" s="66"/>
      <c r="R164" s="38"/>
      <c r="S164" s="38"/>
      <c r="T164" s="38"/>
      <c r="U164" s="38"/>
    </row>
    <row r="165" spans="1:21" x14ac:dyDescent="0.5">
      <c r="A165" s="38"/>
      <c r="B165" s="38"/>
      <c r="C165" s="88"/>
      <c r="D165" s="72" t="s">
        <v>587</v>
      </c>
      <c r="E165" s="73" t="s">
        <v>391</v>
      </c>
      <c r="F165" s="73">
        <v>2</v>
      </c>
      <c r="G165" s="74">
        <f>SUM(データ詳細!G279)</f>
        <v>0</v>
      </c>
      <c r="H165" s="74">
        <f>SUM(データ詳細!H279)</f>
        <v>0</v>
      </c>
      <c r="I165" s="74">
        <f>SUM(データ詳細!I279)</f>
        <v>0</v>
      </c>
      <c r="J165" s="74">
        <f>SUM(データ詳細!J279)</f>
        <v>0</v>
      </c>
      <c r="K165" s="74">
        <f>SUM(データ詳細!K279)</f>
        <v>517788834</v>
      </c>
      <c r="L165" s="74">
        <f>SUM(データ詳細!L279)</f>
        <v>0</v>
      </c>
      <c r="M165" s="74">
        <f>SUM(データ詳細!M279)</f>
        <v>517788834</v>
      </c>
      <c r="N165" s="74">
        <f>SUM(データ詳細!N279)</f>
        <v>517788834</v>
      </c>
      <c r="O165" s="74">
        <f>SUM(データ詳細!O279)</f>
        <v>517788834</v>
      </c>
      <c r="P165" s="75">
        <f>SUM(データ詳細!P279)</f>
        <v>517788834</v>
      </c>
      <c r="Q165" s="66"/>
      <c r="R165" s="38"/>
      <c r="S165" s="38"/>
      <c r="T165" s="38"/>
      <c r="U165" s="38"/>
    </row>
    <row r="166" spans="1:21" ht="17.399999999999999" thickBot="1" x14ac:dyDescent="0.55000000000000004">
      <c r="A166" s="38"/>
      <c r="B166" s="38"/>
      <c r="C166" s="88"/>
      <c r="D166" s="78" t="s">
        <v>588</v>
      </c>
      <c r="E166" s="79" t="s">
        <v>426</v>
      </c>
      <c r="F166" s="79">
        <v>2</v>
      </c>
      <c r="G166" s="80">
        <f>SUM(データ詳細!G280:G281)</f>
        <v>0</v>
      </c>
      <c r="H166" s="80">
        <f>SUM(データ詳細!H280:H281)</f>
        <v>0</v>
      </c>
      <c r="I166" s="80">
        <f>SUM(データ詳細!I280:I281)</f>
        <v>0</v>
      </c>
      <c r="J166" s="80">
        <f>SUM(データ詳細!J280:J281)</f>
        <v>0</v>
      </c>
      <c r="K166" s="80">
        <f>SUM(データ詳細!K280:K281)</f>
        <v>0</v>
      </c>
      <c r="L166" s="80">
        <f>SUM(データ詳細!L280:L281)</f>
        <v>0</v>
      </c>
      <c r="M166" s="80">
        <f>SUM(データ詳細!M280:M281)</f>
        <v>0</v>
      </c>
      <c r="N166" s="80">
        <f>SUM(データ詳細!N280:N281)</f>
        <v>0</v>
      </c>
      <c r="O166" s="80">
        <f>SUM(データ詳細!O280:O281)</f>
        <v>0</v>
      </c>
      <c r="P166" s="81">
        <f>SUM(データ詳細!P280:P281)</f>
        <v>0</v>
      </c>
      <c r="Q166" s="66"/>
      <c r="R166" s="38"/>
      <c r="S166" s="38"/>
      <c r="T166" s="38"/>
      <c r="U166" s="38"/>
    </row>
    <row r="167" spans="1:21" x14ac:dyDescent="0.5">
      <c r="A167" s="38"/>
      <c r="B167" s="38"/>
      <c r="C167" s="88"/>
      <c r="D167" s="72" t="s">
        <v>589</v>
      </c>
      <c r="E167" s="73" t="s">
        <v>392</v>
      </c>
      <c r="F167" s="73">
        <v>1</v>
      </c>
      <c r="G167" s="74">
        <f>SUM(データ詳細!G282)</f>
        <v>0</v>
      </c>
      <c r="H167" s="74">
        <f>SUM(データ詳細!H282)</f>
        <v>0</v>
      </c>
      <c r="I167" s="74">
        <f>SUM(データ詳細!I282)</f>
        <v>0</v>
      </c>
      <c r="J167" s="74">
        <f>SUM(データ詳細!J282)</f>
        <v>505887000</v>
      </c>
      <c r="K167" s="74">
        <f>SUM(データ詳細!K282)</f>
        <v>99695000</v>
      </c>
      <c r="L167" s="74">
        <f>SUM(データ詳細!L282)</f>
        <v>406192000</v>
      </c>
      <c r="M167" s="74">
        <f>SUM(データ詳細!M282)</f>
        <v>0</v>
      </c>
      <c r="N167" s="74">
        <f>SUM(データ詳細!N282)</f>
        <v>406192000</v>
      </c>
      <c r="O167" s="74">
        <f>SUM(データ詳細!O282)</f>
        <v>406192000</v>
      </c>
      <c r="P167" s="75">
        <f>SUM(データ詳細!P282)</f>
        <v>406192000</v>
      </c>
      <c r="Q167" s="66"/>
      <c r="R167" s="38"/>
      <c r="S167" s="38"/>
      <c r="T167" s="38"/>
      <c r="U167" s="38"/>
    </row>
    <row r="168" spans="1:21" ht="17.399999999999999" thickBot="1" x14ac:dyDescent="0.55000000000000004">
      <c r="A168" s="38"/>
      <c r="B168" s="38"/>
      <c r="C168" s="88"/>
      <c r="D168" s="78" t="s">
        <v>590</v>
      </c>
      <c r="E168" s="79" t="s">
        <v>427</v>
      </c>
      <c r="F168" s="79">
        <v>1</v>
      </c>
      <c r="G168" s="80">
        <f>SUM(データ詳細!G283:G284)</f>
        <v>0</v>
      </c>
      <c r="H168" s="80">
        <f>SUM(データ詳細!H283:H284)</f>
        <v>0</v>
      </c>
      <c r="I168" s="80">
        <f>SUM(データ詳細!I283:I284)</f>
        <v>0</v>
      </c>
      <c r="J168" s="80">
        <f>SUM(データ詳細!J283:J284)</f>
        <v>0</v>
      </c>
      <c r="K168" s="80">
        <f>SUM(データ詳細!K283:K284)</f>
        <v>0</v>
      </c>
      <c r="L168" s="80">
        <f>SUM(データ詳細!L283:L284)</f>
        <v>0</v>
      </c>
      <c r="M168" s="80">
        <f>SUM(データ詳細!M283:M284)</f>
        <v>0</v>
      </c>
      <c r="N168" s="80">
        <f>SUM(データ詳細!N283:N284)</f>
        <v>0</v>
      </c>
      <c r="O168" s="80">
        <f>SUM(データ詳細!O283:O284)</f>
        <v>0</v>
      </c>
      <c r="P168" s="81">
        <f>SUM(データ詳細!P283:P284)</f>
        <v>0</v>
      </c>
      <c r="Q168" s="66"/>
      <c r="R168" s="38"/>
      <c r="S168" s="38"/>
      <c r="T168" s="38"/>
      <c r="U168" s="38"/>
    </row>
    <row r="169" spans="1:21" x14ac:dyDescent="0.5">
      <c r="A169" s="38"/>
      <c r="B169" s="38"/>
      <c r="C169" s="88"/>
      <c r="D169" s="72" t="s">
        <v>591</v>
      </c>
      <c r="E169" s="73" t="s">
        <v>168</v>
      </c>
      <c r="F169" s="73">
        <v>1</v>
      </c>
      <c r="G169" s="74">
        <f>SUM(データ詳細!G290)</f>
        <v>532910111</v>
      </c>
      <c r="H169" s="74">
        <f>SUM(データ詳細!H290)</f>
        <v>0</v>
      </c>
      <c r="I169" s="74">
        <f>SUM(データ詳細!I290)</f>
        <v>532910111</v>
      </c>
      <c r="J169" s="74">
        <f>SUM(データ詳細!J290)</f>
        <v>0</v>
      </c>
      <c r="K169" s="74">
        <f>SUM(データ詳細!K290)</f>
        <v>0</v>
      </c>
      <c r="L169" s="74">
        <f>SUM(データ詳細!L290)</f>
        <v>0</v>
      </c>
      <c r="M169" s="74">
        <f>SUM(データ詳細!M290)</f>
        <v>0</v>
      </c>
      <c r="N169" s="74">
        <f>SUM(データ詳細!N290)</f>
        <v>0</v>
      </c>
      <c r="O169" s="74">
        <f>SUM(データ詳細!O290)</f>
        <v>532910111</v>
      </c>
      <c r="P169" s="75">
        <f>SUM(データ詳細!P290)</f>
        <v>532910111</v>
      </c>
      <c r="Q169" s="66"/>
      <c r="R169" s="38"/>
      <c r="S169" s="38"/>
      <c r="T169" s="38"/>
      <c r="U169" s="38"/>
    </row>
    <row r="170" spans="1:21" x14ac:dyDescent="0.5">
      <c r="A170" s="38"/>
      <c r="B170" s="38"/>
      <c r="C170" s="88"/>
      <c r="D170" s="103" t="s">
        <v>592</v>
      </c>
      <c r="E170" s="41" t="s">
        <v>610</v>
      </c>
      <c r="F170" s="41">
        <v>1</v>
      </c>
      <c r="G170" s="64">
        <f>SUM(データ詳細!G291)</f>
        <v>0</v>
      </c>
      <c r="H170" s="64">
        <f>SUM(データ詳細!H291)</f>
        <v>0</v>
      </c>
      <c r="I170" s="64">
        <f>SUM(データ詳細!I291)</f>
        <v>0</v>
      </c>
      <c r="J170" s="64">
        <f>SUM(データ詳細!J291)</f>
        <v>0</v>
      </c>
      <c r="K170" s="64">
        <f>SUM(データ詳細!K291)</f>
        <v>0</v>
      </c>
      <c r="L170" s="64">
        <f>SUM(データ詳細!L291)</f>
        <v>0</v>
      </c>
      <c r="M170" s="64">
        <f>SUM(データ詳細!M291)</f>
        <v>0</v>
      </c>
      <c r="N170" s="64">
        <f>SUM(データ詳細!N291)</f>
        <v>0</v>
      </c>
      <c r="O170" s="64">
        <f>SUM(データ詳細!O291)</f>
        <v>0</v>
      </c>
      <c r="P170" s="104">
        <f>SUM(データ詳細!P291)</f>
        <v>0</v>
      </c>
      <c r="Q170" s="66"/>
      <c r="R170" s="38"/>
      <c r="S170" s="38"/>
      <c r="T170" s="38"/>
      <c r="U170" s="38"/>
    </row>
    <row r="171" spans="1:21" x14ac:dyDescent="0.5">
      <c r="A171" s="38"/>
      <c r="B171" s="38"/>
      <c r="C171" s="88"/>
      <c r="D171" s="76" t="s">
        <v>593</v>
      </c>
      <c r="E171" s="38" t="s">
        <v>170</v>
      </c>
      <c r="F171" s="38">
        <v>1</v>
      </c>
      <c r="G171" s="39">
        <f>SUM(データ詳細!G292)</f>
        <v>16579180</v>
      </c>
      <c r="H171" s="39">
        <f>SUM(データ詳細!H292)</f>
        <v>0</v>
      </c>
      <c r="I171" s="39">
        <f>SUM(データ詳細!I292)</f>
        <v>16579180</v>
      </c>
      <c r="J171" s="39">
        <f>SUM(データ詳細!J292)</f>
        <v>0</v>
      </c>
      <c r="K171" s="39">
        <f>SUM(データ詳細!K292)</f>
        <v>0</v>
      </c>
      <c r="L171" s="39">
        <f>SUM(データ詳細!L292)</f>
        <v>0</v>
      </c>
      <c r="M171" s="39">
        <f>SUM(データ詳細!M292)</f>
        <v>0</v>
      </c>
      <c r="N171" s="39">
        <f>SUM(データ詳細!N292)</f>
        <v>0</v>
      </c>
      <c r="O171" s="39">
        <f>SUM(データ詳細!O292)</f>
        <v>16579180</v>
      </c>
      <c r="P171" s="77">
        <f>SUM(データ詳細!P292)</f>
        <v>16579180</v>
      </c>
      <c r="Q171" s="66"/>
      <c r="R171" s="38"/>
      <c r="S171" s="38"/>
      <c r="T171" s="38"/>
      <c r="U171" s="38"/>
    </row>
    <row r="172" spans="1:21" ht="17.399999999999999" thickBot="1" x14ac:dyDescent="0.55000000000000004">
      <c r="A172" s="82"/>
      <c r="B172" s="82"/>
      <c r="C172" s="130"/>
      <c r="D172" s="119" t="s">
        <v>594</v>
      </c>
      <c r="E172" s="82" t="s">
        <v>171</v>
      </c>
      <c r="F172" s="82">
        <v>1</v>
      </c>
      <c r="G172" s="83">
        <f>SUM(データ詳細!G293)</f>
        <v>0</v>
      </c>
      <c r="H172" s="83">
        <f>SUM(データ詳細!H293)</f>
        <v>0</v>
      </c>
      <c r="I172" s="83">
        <f>SUM(データ詳細!I293)</f>
        <v>0</v>
      </c>
      <c r="J172" s="83">
        <f>SUM(データ詳細!J293)</f>
        <v>0</v>
      </c>
      <c r="K172" s="83">
        <f>SUM(データ詳細!K293)</f>
        <v>59248</v>
      </c>
      <c r="L172" s="83">
        <f>SUM(データ詳細!L293)</f>
        <v>0</v>
      </c>
      <c r="M172" s="83">
        <f>SUM(データ詳細!M293)</f>
        <v>59248</v>
      </c>
      <c r="N172" s="83">
        <f>SUM(データ詳細!N293)</f>
        <v>-59248</v>
      </c>
      <c r="O172" s="83">
        <f>SUM(データ詳細!O293)</f>
        <v>-59248</v>
      </c>
      <c r="P172" s="118">
        <f>SUM(データ詳細!P293)</f>
        <v>-59248</v>
      </c>
      <c r="Q172" s="131"/>
      <c r="R172" s="82"/>
      <c r="S172" s="82"/>
      <c r="T172" s="82"/>
      <c r="U172" s="82"/>
    </row>
    <row r="173" spans="1:21" s="3" customFormat="1" ht="17.399999999999999" thickBot="1" x14ac:dyDescent="0.55000000000000004">
      <c r="A173" s="38"/>
      <c r="B173" s="38"/>
      <c r="C173" s="88"/>
      <c r="D173" s="111" t="s">
        <v>595</v>
      </c>
      <c r="E173" s="112" t="s">
        <v>188</v>
      </c>
      <c r="F173" s="112">
        <v>1</v>
      </c>
      <c r="G173" s="113"/>
      <c r="H173" s="113"/>
      <c r="I173" s="113"/>
      <c r="J173" s="113"/>
      <c r="K173" s="113"/>
      <c r="L173" s="113"/>
      <c r="M173" s="113"/>
      <c r="N173" s="113"/>
      <c r="O173" s="113"/>
      <c r="P173" s="114"/>
      <c r="Q173" s="66"/>
      <c r="R173" s="38"/>
      <c r="S173" s="38"/>
      <c r="T173" s="38"/>
      <c r="U173" s="38"/>
    </row>
    <row r="174" spans="1:21" s="3" customFormat="1" ht="17.399999999999999" x14ac:dyDescent="0.5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32"/>
      <c r="Q174" s="121"/>
      <c r="R174" s="121"/>
      <c r="S174" s="121"/>
      <c r="T174" s="121"/>
      <c r="U174" s="121"/>
    </row>
    <row r="175" spans="1:21" ht="17.399999999999999" x14ac:dyDescent="0.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ht="17.399999999999999" x14ac:dyDescent="0.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ht="17.399999999999999" x14ac:dyDescent="0.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ht="17.399999999999999" x14ac:dyDescent="0.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ht="17.399999999999999" x14ac:dyDescent="0.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ht="17.399999999999999" x14ac:dyDescent="0.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ht="17.399999999999999" x14ac:dyDescent="0.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ht="17.399999999999999" x14ac:dyDescent="0.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ht="17.399999999999999" x14ac:dyDescent="0.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ht="17.399999999999999" x14ac:dyDescent="0.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ht="17.399999999999999" x14ac:dyDescent="0.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ht="17.399999999999999" x14ac:dyDescent="0.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ht="17.399999999999999" x14ac:dyDescent="0.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ht="17.399999999999999" x14ac:dyDescent="0.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ht="17.399999999999999" x14ac:dyDescent="0.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ht="17.399999999999999" x14ac:dyDescent="0.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ht="17.399999999999999" x14ac:dyDescent="0.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ht="17.399999999999999" x14ac:dyDescent="0.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ht="17.399999999999999" x14ac:dyDescent="0.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ht="17.399999999999999" x14ac:dyDescent="0.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ht="17.399999999999999" x14ac:dyDescent="0.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ht="17.399999999999999" x14ac:dyDescent="0.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ht="17.399999999999999" x14ac:dyDescent="0.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ht="17.399999999999999" x14ac:dyDescent="0.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ht="17.399999999999999" x14ac:dyDescent="0.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ht="17.399999999999999" x14ac:dyDescent="0.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ht="17.399999999999999" x14ac:dyDescent="0.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ht="17.399999999999999" x14ac:dyDescent="0.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ht="17.399999999999999" x14ac:dyDescent="0.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ht="17.399999999999999" x14ac:dyDescent="0.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ht="17.399999999999999" x14ac:dyDescent="0.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ht="17.399999999999999" x14ac:dyDescent="0.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ht="17.399999999999999" x14ac:dyDescent="0.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ht="17.399999999999999" x14ac:dyDescent="0.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ht="17.399999999999999" x14ac:dyDescent="0.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ht="17.399999999999999" x14ac:dyDescent="0.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ht="17.399999999999999" x14ac:dyDescent="0.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ht="17.399999999999999" x14ac:dyDescent="0.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ht="17.399999999999999" x14ac:dyDescent="0.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ht="17.399999999999999" x14ac:dyDescent="0.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ht="17.399999999999999" x14ac:dyDescent="0.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ht="17.399999999999999" x14ac:dyDescent="0.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ht="17.399999999999999" x14ac:dyDescent="0.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ht="17.399999999999999" x14ac:dyDescent="0.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ht="17.399999999999999" x14ac:dyDescent="0.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ht="17.399999999999999" x14ac:dyDescent="0.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ht="17.399999999999999" x14ac:dyDescent="0.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ht="17.399999999999999" x14ac:dyDescent="0.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ht="17.399999999999999" x14ac:dyDescent="0.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ht="17.399999999999999" x14ac:dyDescent="0.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ht="17.399999999999999" x14ac:dyDescent="0.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ht="17.399999999999999" x14ac:dyDescent="0.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ht="17.399999999999999" x14ac:dyDescent="0.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ht="17.399999999999999" x14ac:dyDescent="0.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ht="17.399999999999999" x14ac:dyDescent="0.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ht="17.399999999999999" x14ac:dyDescent="0.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ht="17.399999999999999" x14ac:dyDescent="0.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ht="17.399999999999999" x14ac:dyDescent="0.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ht="17.399999999999999" x14ac:dyDescent="0.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ht="17.399999999999999" x14ac:dyDescent="0.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ht="17.399999999999999" x14ac:dyDescent="0.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ht="17.399999999999999" x14ac:dyDescent="0.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ht="17.399999999999999" x14ac:dyDescent="0.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ht="17.399999999999999" x14ac:dyDescent="0.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ht="17.399999999999999" x14ac:dyDescent="0.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ht="17.399999999999999" x14ac:dyDescent="0.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ht="17.399999999999999" x14ac:dyDescent="0.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ht="17.399999999999999" x14ac:dyDescent="0.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ht="17.399999999999999" x14ac:dyDescent="0.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ht="17.399999999999999" x14ac:dyDescent="0.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ht="17.399999999999999" x14ac:dyDescent="0.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ht="17.399999999999999" x14ac:dyDescent="0.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ht="17.399999999999999" x14ac:dyDescent="0.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ht="17.399999999999999" x14ac:dyDescent="0.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ht="17.399999999999999" x14ac:dyDescent="0.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ht="17.399999999999999" x14ac:dyDescent="0.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ht="17.399999999999999" x14ac:dyDescent="0.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ht="17.399999999999999" x14ac:dyDescent="0.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ht="17.399999999999999" x14ac:dyDescent="0.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ht="17.399999999999999" x14ac:dyDescent="0.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ht="17.399999999999999" x14ac:dyDescent="0.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ht="17.399999999999999" x14ac:dyDescent="0.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ht="17.399999999999999" x14ac:dyDescent="0.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ht="17.399999999999999" x14ac:dyDescent="0.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ht="17.399999999999999" x14ac:dyDescent="0.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ht="17.399999999999999" x14ac:dyDescent="0.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ht="17.399999999999999" x14ac:dyDescent="0.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ht="17.399999999999999" x14ac:dyDescent="0.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ht="17.399999999999999" x14ac:dyDescent="0.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 ht="17.399999999999999" x14ac:dyDescent="0.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1:21" ht="17.399999999999999" x14ac:dyDescent="0.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1:21" ht="17.399999999999999" x14ac:dyDescent="0.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1:21" ht="17.399999999999999" x14ac:dyDescent="0.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1:21" ht="17.399999999999999" x14ac:dyDescent="0.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1:21" ht="17.399999999999999" x14ac:dyDescent="0.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1:21" ht="17.399999999999999" x14ac:dyDescent="0.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1:21" ht="17.399999999999999" x14ac:dyDescent="0.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1:21" ht="17.399999999999999" x14ac:dyDescent="0.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1:21" ht="17.399999999999999" x14ac:dyDescent="0.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1:21" ht="17.399999999999999" x14ac:dyDescent="0.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1:21" ht="17.399999999999999" x14ac:dyDescent="0.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1:21" ht="17.399999999999999" x14ac:dyDescent="0.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ht="17.399999999999999" x14ac:dyDescent="0.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ht="17.399999999999999" x14ac:dyDescent="0.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ht="17.399999999999999" x14ac:dyDescent="0.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ht="17.399999999999999" x14ac:dyDescent="0.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ht="17.399999999999999" x14ac:dyDescent="0.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 ht="17.399999999999999" x14ac:dyDescent="0.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ht="17.399999999999999" x14ac:dyDescent="0.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ht="17.399999999999999" x14ac:dyDescent="0.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ht="17.399999999999999" x14ac:dyDescent="0.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ht="17.399999999999999" x14ac:dyDescent="0.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ht="17.399999999999999" x14ac:dyDescent="0.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ht="17.399999999999999" x14ac:dyDescent="0.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ht="17.399999999999999" x14ac:dyDescent="0.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ht="17.399999999999999" x14ac:dyDescent="0.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1:21" ht="17.399999999999999" x14ac:dyDescent="0.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1:21" ht="17.399999999999999" x14ac:dyDescent="0.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1:21" ht="17.399999999999999" x14ac:dyDescent="0.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1:21" ht="17.399999999999999" x14ac:dyDescent="0.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1:21" ht="17.399999999999999" x14ac:dyDescent="0.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1:21" ht="17.399999999999999" x14ac:dyDescent="0.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1:21" ht="17.399999999999999" x14ac:dyDescent="0.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AD9-3182-4CA7-AEE8-460F2C81D242}">
  <sheetPr codeName="Sheet3">
    <pageSetUpPr fitToPage="1"/>
  </sheetPr>
  <dimension ref="A1:C59"/>
  <sheetViews>
    <sheetView showGridLines="0" topLeftCell="B22" zoomScaleNormal="100" workbookViewId="0">
      <selection activeCell="B1" sqref="B1"/>
    </sheetView>
  </sheetViews>
  <sheetFormatPr defaultColWidth="8.6328125" defaultRowHeight="13.2" x14ac:dyDescent="0.5"/>
  <cols>
    <col min="1" max="1" width="8.984375E-2" style="1" hidden="1" customWidth="1"/>
    <col min="2" max="2" width="45.6328125" style="1" customWidth="1"/>
    <col min="3" max="3" width="25.54296875" style="7" customWidth="1"/>
    <col min="4" max="4" width="2.54296875" style="1" customWidth="1"/>
    <col min="5" max="16384" width="8.6328125" style="1"/>
  </cols>
  <sheetData>
    <row r="1" spans="2:3" x14ac:dyDescent="0.5">
      <c r="C1" s="157" t="s">
        <v>1081</v>
      </c>
    </row>
    <row r="2" spans="2:3" ht="26.4" customHeight="1" x14ac:dyDescent="0.5">
      <c r="B2" s="182" t="s">
        <v>74</v>
      </c>
      <c r="C2" s="183"/>
    </row>
    <row r="3" spans="2:3" x14ac:dyDescent="0.5">
      <c r="B3" s="185" t="str">
        <f>データ!$S$2</f>
        <v>自　令和06年04月01日</v>
      </c>
      <c r="C3" s="186"/>
    </row>
    <row r="4" spans="2:3" x14ac:dyDescent="0.5">
      <c r="B4" s="185" t="str">
        <f>データ!$T$2</f>
        <v>至　令和07年03月31日</v>
      </c>
      <c r="C4" s="186"/>
    </row>
    <row r="5" spans="2:3" x14ac:dyDescent="0.5">
      <c r="B5" s="151" t="str">
        <f>データ!$Q$2</f>
        <v>自治体名：関川村</v>
      </c>
      <c r="C5" s="156"/>
    </row>
    <row r="6" spans="2:3" x14ac:dyDescent="0.5">
      <c r="B6" s="154" t="str">
        <f>データ!$R$2</f>
        <v>会計：一般会計等</v>
      </c>
      <c r="C6" s="157" t="str">
        <f>データ!$U$2</f>
        <v>（単位：千円）</v>
      </c>
    </row>
    <row r="7" spans="2:3" x14ac:dyDescent="0.5">
      <c r="B7" s="138" t="s">
        <v>1</v>
      </c>
      <c r="C7" s="139" t="s">
        <v>2</v>
      </c>
    </row>
    <row r="8" spans="2:3" ht="15" customHeight="1" x14ac:dyDescent="0.5">
      <c r="B8" s="162" t="s">
        <v>75</v>
      </c>
      <c r="C8" s="9">
        <f>残高試算表!G81</f>
        <v>6245043.0470000003</v>
      </c>
    </row>
    <row r="9" spans="2:3" ht="15" customHeight="1" x14ac:dyDescent="0.5">
      <c r="B9" s="162" t="s">
        <v>76</v>
      </c>
      <c r="C9" s="9">
        <f>残高試算表!G82</f>
        <v>3399077.4010000001</v>
      </c>
    </row>
    <row r="10" spans="2:3" ht="15" customHeight="1" x14ac:dyDescent="0.5">
      <c r="B10" s="162" t="s">
        <v>77</v>
      </c>
      <c r="C10" s="9">
        <f>残高試算表!G83</f>
        <v>965905.33100000001</v>
      </c>
    </row>
    <row r="11" spans="2:3" ht="15" customHeight="1" x14ac:dyDescent="0.5">
      <c r="B11" s="162" t="s">
        <v>179</v>
      </c>
      <c r="C11" s="9">
        <f>残高試算表!G84</f>
        <v>734236.10699999996</v>
      </c>
    </row>
    <row r="12" spans="2:3" ht="15" customHeight="1" x14ac:dyDescent="0.5">
      <c r="B12" s="162" t="s">
        <v>78</v>
      </c>
      <c r="C12" s="9">
        <f>残高試算表!G85</f>
        <v>61143.22</v>
      </c>
    </row>
    <row r="13" spans="2:3" ht="15" customHeight="1" x14ac:dyDescent="0.5">
      <c r="B13" s="162" t="s">
        <v>79</v>
      </c>
      <c r="C13" s="9">
        <f>残高試算表!G86</f>
        <v>9004</v>
      </c>
    </row>
    <row r="14" spans="2:3" ht="15" customHeight="1" x14ac:dyDescent="0.5">
      <c r="B14" s="162" t="s">
        <v>80</v>
      </c>
      <c r="C14" s="9">
        <f>残高試算表!G87</f>
        <v>161522.00399999999</v>
      </c>
    </row>
    <row r="15" spans="2:3" ht="15" customHeight="1" x14ac:dyDescent="0.5">
      <c r="B15" s="162" t="s">
        <v>81</v>
      </c>
      <c r="C15" s="9">
        <f>残高試算表!G88</f>
        <v>2235988.8319999999</v>
      </c>
    </row>
    <row r="16" spans="2:3" ht="15" customHeight="1" x14ac:dyDescent="0.5">
      <c r="B16" s="162" t="s">
        <v>82</v>
      </c>
      <c r="C16" s="9">
        <f>残高試算表!G89</f>
        <v>1472718.9169999999</v>
      </c>
    </row>
    <row r="17" spans="2:3" ht="15" customHeight="1" x14ac:dyDescent="0.5">
      <c r="B17" s="162" t="s">
        <v>83</v>
      </c>
      <c r="C17" s="9">
        <f>残高試算表!G90</f>
        <v>180407.64600000001</v>
      </c>
    </row>
    <row r="18" spans="2:3" ht="15" customHeight="1" x14ac:dyDescent="0.5">
      <c r="B18" s="162" t="s">
        <v>84</v>
      </c>
      <c r="C18" s="9">
        <f>残高試算表!G91</f>
        <v>582862.26899999997</v>
      </c>
    </row>
    <row r="19" spans="2:3" ht="15" customHeight="1" x14ac:dyDescent="0.5">
      <c r="B19" s="162" t="s">
        <v>85</v>
      </c>
      <c r="C19" s="9">
        <f>残高試算表!G92</f>
        <v>0</v>
      </c>
    </row>
    <row r="20" spans="2:3" ht="15" customHeight="1" x14ac:dyDescent="0.5">
      <c r="B20" s="162" t="s">
        <v>86</v>
      </c>
      <c r="C20" s="9">
        <f>残高試算表!G93</f>
        <v>197183.23800000001</v>
      </c>
    </row>
    <row r="21" spans="2:3" ht="15" customHeight="1" x14ac:dyDescent="0.5">
      <c r="B21" s="162" t="s">
        <v>87</v>
      </c>
      <c r="C21" s="9">
        <f>残高試算表!G94</f>
        <v>13594.227000000001</v>
      </c>
    </row>
    <row r="22" spans="2:3" ht="15" customHeight="1" x14ac:dyDescent="0.5">
      <c r="B22" s="162" t="s">
        <v>88</v>
      </c>
      <c r="C22" s="9">
        <f>残高試算表!G95</f>
        <v>898.66800000000001</v>
      </c>
    </row>
    <row r="23" spans="2:3" ht="15" customHeight="1" x14ac:dyDescent="0.5">
      <c r="B23" s="162" t="s">
        <v>89</v>
      </c>
      <c r="C23" s="9">
        <f>残高試算表!G96</f>
        <v>182690.34299999999</v>
      </c>
    </row>
    <row r="24" spans="2:3" ht="15" customHeight="1" x14ac:dyDescent="0.5">
      <c r="B24" s="162" t="s">
        <v>90</v>
      </c>
      <c r="C24" s="9">
        <f>残高試算表!G97</f>
        <v>2845965.6460000002</v>
      </c>
    </row>
    <row r="25" spans="2:3" ht="15" customHeight="1" x14ac:dyDescent="0.5">
      <c r="B25" s="162" t="s">
        <v>91</v>
      </c>
      <c r="C25" s="9">
        <f>残高試算表!G98</f>
        <v>2569233.872</v>
      </c>
    </row>
    <row r="26" spans="2:3" ht="15" customHeight="1" x14ac:dyDescent="0.5">
      <c r="B26" s="162" t="s">
        <v>92</v>
      </c>
      <c r="C26" s="9">
        <f>残高試算表!G99</f>
        <v>275764.223</v>
      </c>
    </row>
    <row r="27" spans="2:3" ht="15" customHeight="1" x14ac:dyDescent="0.5">
      <c r="B27" s="162" t="s">
        <v>93</v>
      </c>
      <c r="C27" s="9">
        <f>残高試算表!G100</f>
        <v>0</v>
      </c>
    </row>
    <row r="28" spans="2:3" ht="15" customHeight="1" x14ac:dyDescent="0.5">
      <c r="B28" s="162" t="s">
        <v>94</v>
      </c>
      <c r="C28" s="9">
        <f>残高試算表!G101</f>
        <v>967.55100000000004</v>
      </c>
    </row>
    <row r="29" spans="2:3" ht="15" customHeight="1" x14ac:dyDescent="0.5">
      <c r="B29" s="162" t="s">
        <v>95</v>
      </c>
      <c r="C29" s="9">
        <f>残高試算表!G102</f>
        <v>369785.60700000002</v>
      </c>
    </row>
    <row r="30" spans="2:3" ht="15" customHeight="1" x14ac:dyDescent="0.5">
      <c r="B30" s="162" t="s">
        <v>96</v>
      </c>
      <c r="C30" s="9">
        <f>残高試算表!G103</f>
        <v>100080.822</v>
      </c>
    </row>
    <row r="31" spans="2:3" ht="15" customHeight="1" x14ac:dyDescent="0.5">
      <c r="B31" s="162" t="s">
        <v>97</v>
      </c>
      <c r="C31" s="9">
        <f>残高試算表!G104</f>
        <v>269704.78499999997</v>
      </c>
    </row>
    <row r="32" spans="2:3" ht="15" customHeight="1" x14ac:dyDescent="0.5">
      <c r="B32" s="163" t="s">
        <v>98</v>
      </c>
      <c r="C32" s="11">
        <f>残高試算表!G80</f>
        <v>5875257.4400000004</v>
      </c>
    </row>
    <row r="33" spans="2:3" ht="15" customHeight="1" x14ac:dyDescent="0.5">
      <c r="B33" s="162" t="s">
        <v>99</v>
      </c>
      <c r="C33" s="9">
        <f>残高試算表!G106</f>
        <v>608021.10100000002</v>
      </c>
    </row>
    <row r="34" spans="2:3" ht="15" customHeight="1" x14ac:dyDescent="0.5">
      <c r="B34" s="162" t="s">
        <v>100</v>
      </c>
      <c r="C34" s="9">
        <f>残高試算表!G107</f>
        <v>608021.1</v>
      </c>
    </row>
    <row r="35" spans="2:3" ht="15" customHeight="1" x14ac:dyDescent="0.5">
      <c r="B35" s="162" t="s">
        <v>101</v>
      </c>
      <c r="C35" s="9">
        <f>残高試算表!G108</f>
        <v>1E-3</v>
      </c>
    </row>
    <row r="36" spans="2:3" ht="15" customHeight="1" x14ac:dyDescent="0.5">
      <c r="B36" s="162" t="s">
        <v>102</v>
      </c>
      <c r="C36" s="9">
        <f>残高試算表!G109</f>
        <v>0</v>
      </c>
    </row>
    <row r="37" spans="2:3" ht="15" customHeight="1" x14ac:dyDescent="0.5">
      <c r="B37" s="162" t="s">
        <v>103</v>
      </c>
      <c r="C37" s="9">
        <f>残高試算表!G110</f>
        <v>0</v>
      </c>
    </row>
    <row r="38" spans="2:3" ht="15" customHeight="1" x14ac:dyDescent="0.5">
      <c r="B38" s="162" t="s">
        <v>104</v>
      </c>
      <c r="C38" s="9">
        <f>残高試算表!G111</f>
        <v>0</v>
      </c>
    </row>
    <row r="39" spans="2:3" ht="15" customHeight="1" x14ac:dyDescent="0.5">
      <c r="B39" s="162" t="s">
        <v>105</v>
      </c>
      <c r="C39" s="9">
        <f>残高試算表!G112</f>
        <v>0</v>
      </c>
    </row>
    <row r="40" spans="2:3" ht="15" customHeight="1" x14ac:dyDescent="0.5">
      <c r="B40" s="162" t="s">
        <v>106</v>
      </c>
      <c r="C40" s="9">
        <f>残高試算表!G113</f>
        <v>0</v>
      </c>
    </row>
    <row r="41" spans="2:3" ht="15" customHeight="1" x14ac:dyDescent="0.5">
      <c r="B41" s="162" t="s">
        <v>107</v>
      </c>
      <c r="C41" s="9">
        <f>残高試算表!G114</f>
        <v>0</v>
      </c>
    </row>
    <row r="42" spans="2:3" ht="15" customHeight="1" x14ac:dyDescent="0.5">
      <c r="B42" s="165" t="s">
        <v>108</v>
      </c>
      <c r="C42" s="10">
        <f>残高試算表!G105</f>
        <v>6483278.5410000002</v>
      </c>
    </row>
    <row r="43" spans="2:3" x14ac:dyDescent="0.5">
      <c r="B43" s="178"/>
      <c r="C43" s="179"/>
    </row>
    <row r="44" spans="2:3" x14ac:dyDescent="0.5">
      <c r="B44" s="178"/>
      <c r="C44" s="179"/>
    </row>
    <row r="45" spans="2:3" x14ac:dyDescent="0.5">
      <c r="B45" s="178"/>
      <c r="C45" s="179"/>
    </row>
    <row r="46" spans="2:3" x14ac:dyDescent="0.5">
      <c r="B46" s="178"/>
      <c r="C46" s="179"/>
    </row>
    <row r="47" spans="2:3" x14ac:dyDescent="0.5">
      <c r="B47" s="178"/>
      <c r="C47" s="179"/>
    </row>
    <row r="48" spans="2:3" x14ac:dyDescent="0.5">
      <c r="B48" s="178"/>
      <c r="C48" s="179"/>
    </row>
    <row r="49" spans="2:3" x14ac:dyDescent="0.5">
      <c r="B49" s="178"/>
      <c r="C49" s="179"/>
    </row>
    <row r="50" spans="2:3" x14ac:dyDescent="0.5">
      <c r="B50" s="178"/>
      <c r="C50" s="179"/>
    </row>
    <row r="51" spans="2:3" x14ac:dyDescent="0.5">
      <c r="B51" s="178"/>
      <c r="C51" s="179"/>
    </row>
    <row r="52" spans="2:3" x14ac:dyDescent="0.5">
      <c r="B52" s="178"/>
      <c r="C52" s="179"/>
    </row>
    <row r="53" spans="2:3" x14ac:dyDescent="0.5">
      <c r="B53" s="178"/>
      <c r="C53" s="179"/>
    </row>
    <row r="54" spans="2:3" x14ac:dyDescent="0.5">
      <c r="B54" s="178"/>
      <c r="C54" s="179"/>
    </row>
    <row r="55" spans="2:3" x14ac:dyDescent="0.5">
      <c r="B55" s="178"/>
      <c r="C55" s="179"/>
    </row>
    <row r="56" spans="2:3" x14ac:dyDescent="0.5">
      <c r="B56" s="178"/>
      <c r="C56" s="179"/>
    </row>
    <row r="57" spans="2:3" x14ac:dyDescent="0.5">
      <c r="B57" s="178"/>
      <c r="C57" s="179"/>
    </row>
    <row r="58" spans="2:3" x14ac:dyDescent="0.5">
      <c r="B58" s="178"/>
      <c r="C58" s="179"/>
    </row>
    <row r="59" spans="2:3" x14ac:dyDescent="0.5">
      <c r="B59" s="178"/>
      <c r="C59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38A3-9603-4938-916E-F8B0850EF1BD}">
  <dimension ref="A1:W295"/>
  <sheetViews>
    <sheetView workbookViewId="0">
      <pane ySplit="1" topLeftCell="A2" activePane="bottomLeft" state="frozen"/>
      <selection pane="bottomLeft"/>
    </sheetView>
  </sheetViews>
  <sheetFormatPr defaultRowHeight="17.399999999999999" x14ac:dyDescent="0.5"/>
  <cols>
    <col min="1" max="4" width="8.90625" style="2"/>
    <col min="5" max="5" width="29.453125" style="2" customWidth="1"/>
    <col min="6" max="6" width="8.90625" style="2"/>
    <col min="7" max="16" width="8.90625" style="32"/>
    <col min="17" max="18" width="8.90625" style="2"/>
    <col min="19" max="20" width="17.90625" style="2" bestFit="1" customWidth="1"/>
    <col min="21" max="22" width="8.90625" style="2"/>
  </cols>
  <sheetData>
    <row r="1" spans="1:23" ht="18" thickBot="1" x14ac:dyDescent="0.55000000000000004">
      <c r="A1" s="67" t="s">
        <v>255</v>
      </c>
      <c r="B1" s="67" t="s">
        <v>256</v>
      </c>
      <c r="C1" s="67" t="s">
        <v>257</v>
      </c>
      <c r="D1" s="67" t="s">
        <v>258</v>
      </c>
      <c r="E1" s="67" t="s">
        <v>1</v>
      </c>
      <c r="F1" s="67" t="s">
        <v>259</v>
      </c>
      <c r="G1" s="68" t="s">
        <v>174</v>
      </c>
      <c r="H1" s="68" t="s">
        <v>260</v>
      </c>
      <c r="I1" s="68" t="s">
        <v>261</v>
      </c>
      <c r="J1" s="68" t="s">
        <v>175</v>
      </c>
      <c r="K1" s="68" t="s">
        <v>176</v>
      </c>
      <c r="L1" s="68" t="s">
        <v>262</v>
      </c>
      <c r="M1" s="68" t="s">
        <v>263</v>
      </c>
      <c r="N1" s="68" t="s">
        <v>177</v>
      </c>
      <c r="O1" s="68" t="s">
        <v>178</v>
      </c>
      <c r="P1" s="69" t="s">
        <v>264</v>
      </c>
      <c r="Q1" s="67" t="s">
        <v>265</v>
      </c>
      <c r="R1" s="67" t="s">
        <v>266</v>
      </c>
      <c r="S1" s="67" t="s">
        <v>267</v>
      </c>
      <c r="T1" s="67" t="s">
        <v>268</v>
      </c>
      <c r="U1" s="67" t="s">
        <v>269</v>
      </c>
      <c r="V1" s="133">
        <v>2</v>
      </c>
      <c r="W1" s="134" t="s">
        <v>1085</v>
      </c>
    </row>
    <row r="2" spans="1:23" x14ac:dyDescent="0.5">
      <c r="A2" s="38">
        <v>2024</v>
      </c>
      <c r="B2" s="38" t="s">
        <v>1086</v>
      </c>
      <c r="C2" s="88" t="s">
        <v>1087</v>
      </c>
      <c r="D2" s="72" t="s">
        <v>611</v>
      </c>
      <c r="E2" s="73" t="s">
        <v>270</v>
      </c>
      <c r="F2" s="73">
        <v>1</v>
      </c>
      <c r="G2" s="74">
        <v>1621878029</v>
      </c>
      <c r="H2" s="74">
        <v>0</v>
      </c>
      <c r="I2" s="74">
        <v>1621878029</v>
      </c>
      <c r="J2" s="74">
        <v>9726280</v>
      </c>
      <c r="K2" s="74">
        <v>0</v>
      </c>
      <c r="L2" s="74">
        <v>9726280</v>
      </c>
      <c r="M2" s="74">
        <v>0</v>
      </c>
      <c r="N2" s="74">
        <v>9726280</v>
      </c>
      <c r="O2" s="74">
        <v>1631604309</v>
      </c>
      <c r="P2" s="75">
        <v>1631604309</v>
      </c>
      <c r="Q2" s="66" t="s">
        <v>1088</v>
      </c>
      <c r="R2" s="38" t="s">
        <v>1089</v>
      </c>
      <c r="S2" s="38" t="s">
        <v>1090</v>
      </c>
      <c r="T2" s="38" t="s">
        <v>1091</v>
      </c>
      <c r="U2" s="38" t="s">
        <v>1092</v>
      </c>
      <c r="V2" s="3"/>
      <c r="W2" s="121"/>
    </row>
    <row r="3" spans="1:23" ht="18" thickBot="1" x14ac:dyDescent="0.55000000000000004">
      <c r="A3" s="38">
        <v>2024</v>
      </c>
      <c r="B3" s="38" t="s">
        <v>1086</v>
      </c>
      <c r="C3" s="88" t="s">
        <v>1087</v>
      </c>
      <c r="D3" s="78" t="s">
        <v>612</v>
      </c>
      <c r="E3" s="79" t="s">
        <v>271</v>
      </c>
      <c r="F3" s="79">
        <v>1</v>
      </c>
      <c r="G3" s="80">
        <v>0</v>
      </c>
      <c r="H3" s="80">
        <v>0</v>
      </c>
      <c r="I3" s="80">
        <v>0</v>
      </c>
      <c r="J3" s="80">
        <v>0</v>
      </c>
      <c r="K3" s="80">
        <v>0</v>
      </c>
      <c r="L3" s="80">
        <v>0</v>
      </c>
      <c r="M3" s="80">
        <v>0</v>
      </c>
      <c r="N3" s="80">
        <v>0</v>
      </c>
      <c r="O3" s="80">
        <v>0</v>
      </c>
      <c r="P3" s="81">
        <v>0</v>
      </c>
      <c r="Q3" s="66" t="s">
        <v>1088</v>
      </c>
      <c r="R3" s="38" t="s">
        <v>1089</v>
      </c>
      <c r="S3" s="38" t="s">
        <v>1090</v>
      </c>
      <c r="T3" s="38" t="s">
        <v>1091</v>
      </c>
      <c r="U3" s="38" t="s">
        <v>1092</v>
      </c>
      <c r="V3" s="3"/>
      <c r="W3" s="121"/>
    </row>
    <row r="4" spans="1:23" x14ac:dyDescent="0.5">
      <c r="A4" s="38">
        <v>2024</v>
      </c>
      <c r="B4" s="38" t="s">
        <v>1086</v>
      </c>
      <c r="C4" s="88" t="s">
        <v>1087</v>
      </c>
      <c r="D4" s="72" t="s">
        <v>613</v>
      </c>
      <c r="E4" s="73" t="s">
        <v>272</v>
      </c>
      <c r="F4" s="73">
        <v>1</v>
      </c>
      <c r="G4" s="74">
        <v>0</v>
      </c>
      <c r="H4" s="74">
        <v>0</v>
      </c>
      <c r="I4" s="74">
        <v>0</v>
      </c>
      <c r="J4" s="74">
        <v>0</v>
      </c>
      <c r="K4" s="74">
        <v>0</v>
      </c>
      <c r="L4" s="74">
        <v>0</v>
      </c>
      <c r="M4" s="74">
        <v>0</v>
      </c>
      <c r="N4" s="74">
        <v>0</v>
      </c>
      <c r="O4" s="74">
        <v>0</v>
      </c>
      <c r="P4" s="75">
        <v>0</v>
      </c>
      <c r="Q4" s="66" t="s">
        <v>1088</v>
      </c>
      <c r="R4" s="38" t="s">
        <v>1089</v>
      </c>
      <c r="S4" s="38" t="s">
        <v>1090</v>
      </c>
      <c r="T4" s="38" t="s">
        <v>1091</v>
      </c>
      <c r="U4" s="38" t="s">
        <v>1092</v>
      </c>
      <c r="V4" s="3"/>
      <c r="W4" s="121"/>
    </row>
    <row r="5" spans="1:23" ht="18" thickBot="1" x14ac:dyDescent="0.55000000000000004">
      <c r="A5" s="38">
        <v>2024</v>
      </c>
      <c r="B5" s="38" t="s">
        <v>1086</v>
      </c>
      <c r="C5" s="88" t="s">
        <v>1087</v>
      </c>
      <c r="D5" s="78" t="s">
        <v>614</v>
      </c>
      <c r="E5" s="79" t="s">
        <v>273</v>
      </c>
      <c r="F5" s="79">
        <v>1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1">
        <v>0</v>
      </c>
      <c r="Q5" s="66" t="s">
        <v>1088</v>
      </c>
      <c r="R5" s="38" t="s">
        <v>1089</v>
      </c>
      <c r="S5" s="38" t="s">
        <v>1090</v>
      </c>
      <c r="T5" s="38" t="s">
        <v>1091</v>
      </c>
      <c r="U5" s="38" t="s">
        <v>1092</v>
      </c>
      <c r="V5" s="3"/>
      <c r="W5" s="121"/>
    </row>
    <row r="6" spans="1:23" x14ac:dyDescent="0.5">
      <c r="A6" s="38">
        <v>2024</v>
      </c>
      <c r="B6" s="38" t="s">
        <v>1086</v>
      </c>
      <c r="C6" s="88" t="s">
        <v>1087</v>
      </c>
      <c r="D6" s="72" t="s">
        <v>615</v>
      </c>
      <c r="E6" s="73" t="s">
        <v>274</v>
      </c>
      <c r="F6" s="73">
        <v>1</v>
      </c>
      <c r="G6" s="74">
        <v>14788495378</v>
      </c>
      <c r="H6" s="74">
        <v>0</v>
      </c>
      <c r="I6" s="74">
        <v>14788495378</v>
      </c>
      <c r="J6" s="74">
        <v>231612700</v>
      </c>
      <c r="K6" s="74">
        <v>0</v>
      </c>
      <c r="L6" s="74">
        <v>231612700</v>
      </c>
      <c r="M6" s="74">
        <v>0</v>
      </c>
      <c r="N6" s="74">
        <v>231612700</v>
      </c>
      <c r="O6" s="74">
        <v>15020108078</v>
      </c>
      <c r="P6" s="75">
        <v>15020108078</v>
      </c>
      <c r="Q6" s="66" t="s">
        <v>1088</v>
      </c>
      <c r="R6" s="38" t="s">
        <v>1089</v>
      </c>
      <c r="S6" s="38" t="s">
        <v>1090</v>
      </c>
      <c r="T6" s="38" t="s">
        <v>1091</v>
      </c>
      <c r="U6" s="38" t="s">
        <v>1092</v>
      </c>
      <c r="V6" s="3"/>
      <c r="W6" s="121"/>
    </row>
    <row r="7" spans="1:23" x14ac:dyDescent="0.5">
      <c r="A7" s="38">
        <v>2024</v>
      </c>
      <c r="B7" s="38" t="s">
        <v>1086</v>
      </c>
      <c r="C7" s="88" t="s">
        <v>1087</v>
      </c>
      <c r="D7" s="76" t="s">
        <v>616</v>
      </c>
      <c r="E7" s="38" t="s">
        <v>617</v>
      </c>
      <c r="F7" s="38">
        <v>1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77">
        <v>0</v>
      </c>
      <c r="Q7" s="66" t="s">
        <v>1088</v>
      </c>
      <c r="R7" s="38" t="s">
        <v>1089</v>
      </c>
      <c r="S7" s="38" t="s">
        <v>1090</v>
      </c>
      <c r="T7" s="38" t="s">
        <v>1091</v>
      </c>
      <c r="U7" s="38" t="s">
        <v>1092</v>
      </c>
      <c r="V7" s="3"/>
      <c r="W7" s="121"/>
    </row>
    <row r="8" spans="1:23" x14ac:dyDescent="0.5">
      <c r="A8" s="38">
        <v>2024</v>
      </c>
      <c r="B8" s="38" t="s">
        <v>1086</v>
      </c>
      <c r="C8" s="88" t="s">
        <v>1087</v>
      </c>
      <c r="D8" s="76" t="s">
        <v>618</v>
      </c>
      <c r="E8" s="38" t="s">
        <v>275</v>
      </c>
      <c r="F8" s="38">
        <v>1</v>
      </c>
      <c r="G8" s="39">
        <v>-10857377996</v>
      </c>
      <c r="H8" s="39">
        <v>0</v>
      </c>
      <c r="I8" s="39">
        <v>-10857377996</v>
      </c>
      <c r="J8" s="39">
        <v>0</v>
      </c>
      <c r="K8" s="39">
        <v>251235447</v>
      </c>
      <c r="L8" s="39">
        <v>0</v>
      </c>
      <c r="M8" s="39">
        <v>251235447</v>
      </c>
      <c r="N8" s="39">
        <v>-251235447</v>
      </c>
      <c r="O8" s="39">
        <v>-11108613443</v>
      </c>
      <c r="P8" s="77">
        <v>-11108613443</v>
      </c>
      <c r="Q8" s="66" t="s">
        <v>1088</v>
      </c>
      <c r="R8" s="38" t="s">
        <v>1089</v>
      </c>
      <c r="S8" s="38" t="s">
        <v>1090</v>
      </c>
      <c r="T8" s="38" t="s">
        <v>1091</v>
      </c>
      <c r="U8" s="38" t="s">
        <v>1092</v>
      </c>
      <c r="V8" s="3"/>
      <c r="W8" s="121"/>
    </row>
    <row r="9" spans="1:23" x14ac:dyDescent="0.5">
      <c r="A9" s="38">
        <v>2024</v>
      </c>
      <c r="B9" s="38" t="s">
        <v>1086</v>
      </c>
      <c r="C9" s="88" t="s">
        <v>1087</v>
      </c>
      <c r="D9" s="76" t="s">
        <v>619</v>
      </c>
      <c r="E9" s="38" t="s">
        <v>620</v>
      </c>
      <c r="F9" s="38">
        <v>1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77">
        <v>0</v>
      </c>
      <c r="Q9" s="66" t="s">
        <v>1088</v>
      </c>
      <c r="R9" s="38" t="s">
        <v>1089</v>
      </c>
      <c r="S9" s="38" t="s">
        <v>1090</v>
      </c>
      <c r="T9" s="38" t="s">
        <v>1091</v>
      </c>
      <c r="U9" s="38" t="s">
        <v>1092</v>
      </c>
      <c r="V9" s="3"/>
      <c r="W9" s="121"/>
    </row>
    <row r="10" spans="1:23" x14ac:dyDescent="0.5">
      <c r="A10" s="38">
        <v>2024</v>
      </c>
      <c r="B10" s="38" t="s">
        <v>1086</v>
      </c>
      <c r="C10" s="88" t="s">
        <v>1087</v>
      </c>
      <c r="D10" s="76" t="s">
        <v>621</v>
      </c>
      <c r="E10" s="38" t="s">
        <v>276</v>
      </c>
      <c r="F10" s="38">
        <v>1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77">
        <v>0</v>
      </c>
      <c r="Q10" s="66" t="s">
        <v>1088</v>
      </c>
      <c r="R10" s="38" t="s">
        <v>1089</v>
      </c>
      <c r="S10" s="38" t="s">
        <v>1090</v>
      </c>
      <c r="T10" s="38" t="s">
        <v>1091</v>
      </c>
      <c r="U10" s="38" t="s">
        <v>1092</v>
      </c>
      <c r="V10" s="3"/>
      <c r="W10" s="121"/>
    </row>
    <row r="11" spans="1:23" ht="18" thickBot="1" x14ac:dyDescent="0.55000000000000004">
      <c r="A11" s="38">
        <v>2024</v>
      </c>
      <c r="B11" s="38" t="s">
        <v>1086</v>
      </c>
      <c r="C11" s="88" t="s">
        <v>1087</v>
      </c>
      <c r="D11" s="78" t="s">
        <v>622</v>
      </c>
      <c r="E11" s="79" t="s">
        <v>623</v>
      </c>
      <c r="F11" s="79">
        <v>1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1">
        <v>0</v>
      </c>
      <c r="Q11" s="66" t="s">
        <v>1088</v>
      </c>
      <c r="R11" s="38" t="s">
        <v>1089</v>
      </c>
      <c r="S11" s="38" t="s">
        <v>1090</v>
      </c>
      <c r="T11" s="38" t="s">
        <v>1091</v>
      </c>
      <c r="U11" s="38" t="s">
        <v>1092</v>
      </c>
      <c r="V11" s="3"/>
      <c r="W11" s="121"/>
    </row>
    <row r="12" spans="1:23" x14ac:dyDescent="0.5">
      <c r="A12" s="38">
        <v>2024</v>
      </c>
      <c r="B12" s="38" t="s">
        <v>1086</v>
      </c>
      <c r="C12" s="88" t="s">
        <v>1087</v>
      </c>
      <c r="D12" s="72" t="s">
        <v>624</v>
      </c>
      <c r="E12" s="73" t="s">
        <v>277</v>
      </c>
      <c r="F12" s="73">
        <v>1</v>
      </c>
      <c r="G12" s="74">
        <v>2492319399</v>
      </c>
      <c r="H12" s="74">
        <v>0</v>
      </c>
      <c r="I12" s="74">
        <v>2492319399</v>
      </c>
      <c r="J12" s="74">
        <v>8729600</v>
      </c>
      <c r="K12" s="74">
        <v>2051000</v>
      </c>
      <c r="L12" s="74">
        <v>6678600</v>
      </c>
      <c r="M12" s="74">
        <v>0</v>
      </c>
      <c r="N12" s="74">
        <v>6678600</v>
      </c>
      <c r="O12" s="74">
        <v>2498997999</v>
      </c>
      <c r="P12" s="75">
        <v>2498997999</v>
      </c>
      <c r="Q12" s="66" t="s">
        <v>1088</v>
      </c>
      <c r="R12" s="38" t="s">
        <v>1089</v>
      </c>
      <c r="S12" s="38" t="s">
        <v>1090</v>
      </c>
      <c r="T12" s="38" t="s">
        <v>1091</v>
      </c>
      <c r="U12" s="38" t="s">
        <v>1092</v>
      </c>
      <c r="V12" s="3"/>
      <c r="W12" s="121"/>
    </row>
    <row r="13" spans="1:23" x14ac:dyDescent="0.5">
      <c r="A13" s="38">
        <v>2024</v>
      </c>
      <c r="B13" s="38" t="s">
        <v>1086</v>
      </c>
      <c r="C13" s="88" t="s">
        <v>1087</v>
      </c>
      <c r="D13" s="76" t="s">
        <v>625</v>
      </c>
      <c r="E13" s="38" t="s">
        <v>278</v>
      </c>
      <c r="F13" s="38">
        <v>1</v>
      </c>
      <c r="G13" s="39">
        <v>-1599942988</v>
      </c>
      <c r="H13" s="39">
        <v>0</v>
      </c>
      <c r="I13" s="39">
        <v>-1599942988</v>
      </c>
      <c r="J13" s="39">
        <v>2050999</v>
      </c>
      <c r="K13" s="39">
        <v>67002135</v>
      </c>
      <c r="L13" s="39">
        <v>0</v>
      </c>
      <c r="M13" s="39">
        <v>64951136</v>
      </c>
      <c r="N13" s="39">
        <v>-64951136</v>
      </c>
      <c r="O13" s="39">
        <v>-1664894124</v>
      </c>
      <c r="P13" s="77">
        <v>-1664894124</v>
      </c>
      <c r="Q13" s="66" t="s">
        <v>1088</v>
      </c>
      <c r="R13" s="38" t="s">
        <v>1089</v>
      </c>
      <c r="S13" s="38" t="s">
        <v>1090</v>
      </c>
      <c r="T13" s="38" t="s">
        <v>1091</v>
      </c>
      <c r="U13" s="38" t="s">
        <v>1092</v>
      </c>
      <c r="V13" s="3"/>
      <c r="W13" s="121"/>
    </row>
    <row r="14" spans="1:23" ht="18" thickBot="1" x14ac:dyDescent="0.55000000000000004">
      <c r="A14" s="38">
        <v>2024</v>
      </c>
      <c r="B14" s="38" t="s">
        <v>1086</v>
      </c>
      <c r="C14" s="88" t="s">
        <v>1087</v>
      </c>
      <c r="D14" s="78" t="s">
        <v>626</v>
      </c>
      <c r="E14" s="79" t="s">
        <v>279</v>
      </c>
      <c r="F14" s="79">
        <v>1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v>0</v>
      </c>
      <c r="Q14" s="66" t="s">
        <v>1088</v>
      </c>
      <c r="R14" s="38" t="s">
        <v>1089</v>
      </c>
      <c r="S14" s="38" t="s">
        <v>1090</v>
      </c>
      <c r="T14" s="38" t="s">
        <v>1091</v>
      </c>
      <c r="U14" s="38" t="s">
        <v>1092</v>
      </c>
      <c r="V14" s="3"/>
      <c r="W14" s="121"/>
    </row>
    <row r="15" spans="1:23" x14ac:dyDescent="0.5">
      <c r="A15" s="38">
        <v>2024</v>
      </c>
      <c r="B15" s="38" t="s">
        <v>1086</v>
      </c>
      <c r="C15" s="88" t="s">
        <v>1087</v>
      </c>
      <c r="D15" s="72" t="s">
        <v>627</v>
      </c>
      <c r="E15" s="73" t="s">
        <v>280</v>
      </c>
      <c r="F15" s="73">
        <v>1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5">
        <v>0</v>
      </c>
      <c r="Q15" s="66" t="s">
        <v>1088</v>
      </c>
      <c r="R15" s="38" t="s">
        <v>1089</v>
      </c>
      <c r="S15" s="38" t="s">
        <v>1090</v>
      </c>
      <c r="T15" s="38" t="s">
        <v>1091</v>
      </c>
      <c r="U15" s="38" t="s">
        <v>1092</v>
      </c>
      <c r="V15" s="3"/>
      <c r="W15" s="121"/>
    </row>
    <row r="16" spans="1:23" x14ac:dyDescent="0.5">
      <c r="A16" s="38">
        <v>2024</v>
      </c>
      <c r="B16" s="38" t="s">
        <v>1086</v>
      </c>
      <c r="C16" s="88" t="s">
        <v>1087</v>
      </c>
      <c r="D16" s="76" t="s">
        <v>628</v>
      </c>
      <c r="E16" s="38" t="s">
        <v>281</v>
      </c>
      <c r="F16" s="38">
        <v>1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77">
        <v>0</v>
      </c>
      <c r="Q16" s="66" t="s">
        <v>1088</v>
      </c>
      <c r="R16" s="38" t="s">
        <v>1089</v>
      </c>
      <c r="S16" s="38" t="s">
        <v>1090</v>
      </c>
      <c r="T16" s="38" t="s">
        <v>1091</v>
      </c>
      <c r="U16" s="38" t="s">
        <v>1092</v>
      </c>
      <c r="V16" s="3"/>
      <c r="W16" s="121"/>
    </row>
    <row r="17" spans="1:23" ht="18" thickBot="1" x14ac:dyDescent="0.55000000000000004">
      <c r="A17" s="38">
        <v>2024</v>
      </c>
      <c r="B17" s="38" t="s">
        <v>1086</v>
      </c>
      <c r="C17" s="88" t="s">
        <v>1087</v>
      </c>
      <c r="D17" s="78" t="s">
        <v>629</v>
      </c>
      <c r="E17" s="79" t="s">
        <v>282</v>
      </c>
      <c r="F17" s="79">
        <v>1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v>0</v>
      </c>
      <c r="Q17" s="66" t="s">
        <v>1088</v>
      </c>
      <c r="R17" s="38" t="s">
        <v>1089</v>
      </c>
      <c r="S17" s="38" t="s">
        <v>1090</v>
      </c>
      <c r="T17" s="38" t="s">
        <v>1091</v>
      </c>
      <c r="U17" s="38" t="s">
        <v>1092</v>
      </c>
      <c r="V17" s="3"/>
      <c r="W17" s="121"/>
    </row>
    <row r="18" spans="1:23" x14ac:dyDescent="0.5">
      <c r="A18" s="38">
        <v>2024</v>
      </c>
      <c r="B18" s="38" t="s">
        <v>1086</v>
      </c>
      <c r="C18" s="88" t="s">
        <v>1087</v>
      </c>
      <c r="D18" s="72" t="s">
        <v>630</v>
      </c>
      <c r="E18" s="73" t="s">
        <v>283</v>
      </c>
      <c r="F18" s="73">
        <v>1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5">
        <v>0</v>
      </c>
      <c r="Q18" s="66" t="s">
        <v>1088</v>
      </c>
      <c r="R18" s="38" t="s">
        <v>1089</v>
      </c>
      <c r="S18" s="38" t="s">
        <v>1090</v>
      </c>
      <c r="T18" s="38" t="s">
        <v>1091</v>
      </c>
      <c r="U18" s="38" t="s">
        <v>1092</v>
      </c>
      <c r="V18" s="3"/>
      <c r="W18" s="121"/>
    </row>
    <row r="19" spans="1:23" x14ac:dyDescent="0.5">
      <c r="A19" s="38">
        <v>2024</v>
      </c>
      <c r="B19" s="38" t="s">
        <v>1086</v>
      </c>
      <c r="C19" s="88" t="s">
        <v>1087</v>
      </c>
      <c r="D19" s="76" t="s">
        <v>631</v>
      </c>
      <c r="E19" s="38" t="s">
        <v>284</v>
      </c>
      <c r="F19" s="38">
        <v>1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77">
        <v>0</v>
      </c>
      <c r="Q19" s="66" t="s">
        <v>1088</v>
      </c>
      <c r="R19" s="38" t="s">
        <v>1089</v>
      </c>
      <c r="S19" s="38" t="s">
        <v>1090</v>
      </c>
      <c r="T19" s="38" t="s">
        <v>1091</v>
      </c>
      <c r="U19" s="38" t="s">
        <v>1092</v>
      </c>
      <c r="V19" s="3"/>
      <c r="W19" s="121"/>
    </row>
    <row r="20" spans="1:23" ht="18" thickBot="1" x14ac:dyDescent="0.55000000000000004">
      <c r="A20" s="38">
        <v>2024</v>
      </c>
      <c r="B20" s="38" t="s">
        <v>1086</v>
      </c>
      <c r="C20" s="88" t="s">
        <v>1087</v>
      </c>
      <c r="D20" s="78" t="s">
        <v>632</v>
      </c>
      <c r="E20" s="79" t="s">
        <v>285</v>
      </c>
      <c r="F20" s="79">
        <v>1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1">
        <v>0</v>
      </c>
      <c r="Q20" s="66" t="s">
        <v>1088</v>
      </c>
      <c r="R20" s="38" t="s">
        <v>1089</v>
      </c>
      <c r="S20" s="38" t="s">
        <v>1090</v>
      </c>
      <c r="T20" s="38" t="s">
        <v>1091</v>
      </c>
      <c r="U20" s="38" t="s">
        <v>1092</v>
      </c>
      <c r="V20" s="3"/>
      <c r="W20" s="121"/>
    </row>
    <row r="21" spans="1:23" x14ac:dyDescent="0.5">
      <c r="A21" s="38">
        <v>2024</v>
      </c>
      <c r="B21" s="38" t="s">
        <v>1086</v>
      </c>
      <c r="C21" s="88" t="s">
        <v>1087</v>
      </c>
      <c r="D21" s="72" t="s">
        <v>633</v>
      </c>
      <c r="E21" s="73" t="s">
        <v>286</v>
      </c>
      <c r="F21" s="73">
        <v>1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5">
        <v>0</v>
      </c>
      <c r="Q21" s="66" t="s">
        <v>1088</v>
      </c>
      <c r="R21" s="38" t="s">
        <v>1089</v>
      </c>
      <c r="S21" s="38" t="s">
        <v>1090</v>
      </c>
      <c r="T21" s="38" t="s">
        <v>1091</v>
      </c>
      <c r="U21" s="38" t="s">
        <v>1092</v>
      </c>
      <c r="V21" s="3"/>
      <c r="W21" s="121"/>
    </row>
    <row r="22" spans="1:23" x14ac:dyDescent="0.5">
      <c r="A22" s="38">
        <v>2024</v>
      </c>
      <c r="B22" s="38" t="s">
        <v>1086</v>
      </c>
      <c r="C22" s="88" t="s">
        <v>1087</v>
      </c>
      <c r="D22" s="76" t="s">
        <v>634</v>
      </c>
      <c r="E22" s="38" t="s">
        <v>287</v>
      </c>
      <c r="F22" s="38">
        <v>1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77">
        <v>0</v>
      </c>
      <c r="Q22" s="66" t="s">
        <v>1088</v>
      </c>
      <c r="R22" s="38" t="s">
        <v>1089</v>
      </c>
      <c r="S22" s="38" t="s">
        <v>1090</v>
      </c>
      <c r="T22" s="38" t="s">
        <v>1091</v>
      </c>
      <c r="U22" s="38" t="s">
        <v>1092</v>
      </c>
      <c r="V22" s="3"/>
      <c r="W22" s="121"/>
    </row>
    <row r="23" spans="1:23" ht="18" thickBot="1" x14ac:dyDescent="0.55000000000000004">
      <c r="A23" s="38">
        <v>2024</v>
      </c>
      <c r="B23" s="38" t="s">
        <v>1086</v>
      </c>
      <c r="C23" s="88" t="s">
        <v>1087</v>
      </c>
      <c r="D23" s="78" t="s">
        <v>635</v>
      </c>
      <c r="E23" s="79" t="s">
        <v>288</v>
      </c>
      <c r="F23" s="79">
        <v>1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1">
        <v>0</v>
      </c>
      <c r="Q23" s="66" t="s">
        <v>1088</v>
      </c>
      <c r="R23" s="38" t="s">
        <v>1089</v>
      </c>
      <c r="S23" s="38" t="s">
        <v>1090</v>
      </c>
      <c r="T23" s="38" t="s">
        <v>1091</v>
      </c>
      <c r="U23" s="38" t="s">
        <v>1092</v>
      </c>
      <c r="V23" s="3"/>
      <c r="W23" s="121"/>
    </row>
    <row r="24" spans="1:23" x14ac:dyDescent="0.5">
      <c r="A24" s="38">
        <v>2024</v>
      </c>
      <c r="B24" s="38" t="s">
        <v>1086</v>
      </c>
      <c r="C24" s="88" t="s">
        <v>1087</v>
      </c>
      <c r="D24" s="72" t="s">
        <v>636</v>
      </c>
      <c r="E24" s="73" t="s">
        <v>289</v>
      </c>
      <c r="F24" s="73">
        <v>1</v>
      </c>
      <c r="G24" s="74">
        <v>128271600</v>
      </c>
      <c r="H24" s="74">
        <v>0</v>
      </c>
      <c r="I24" s="74">
        <v>128271600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128271600</v>
      </c>
      <c r="P24" s="75">
        <v>128271600</v>
      </c>
      <c r="Q24" s="66" t="s">
        <v>1088</v>
      </c>
      <c r="R24" s="38" t="s">
        <v>1089</v>
      </c>
      <c r="S24" s="38" t="s">
        <v>1090</v>
      </c>
      <c r="T24" s="38" t="s">
        <v>1091</v>
      </c>
      <c r="U24" s="38" t="s">
        <v>1092</v>
      </c>
      <c r="V24" s="3"/>
      <c r="W24" s="121"/>
    </row>
    <row r="25" spans="1:23" x14ac:dyDescent="0.5">
      <c r="A25" s="38">
        <v>2024</v>
      </c>
      <c r="B25" s="38" t="s">
        <v>1086</v>
      </c>
      <c r="C25" s="88" t="s">
        <v>1087</v>
      </c>
      <c r="D25" s="76" t="s">
        <v>637</v>
      </c>
      <c r="E25" s="38" t="s">
        <v>638</v>
      </c>
      <c r="F25" s="38">
        <v>1</v>
      </c>
      <c r="G25" s="39">
        <v>-71586720</v>
      </c>
      <c r="H25" s="39">
        <v>0</v>
      </c>
      <c r="I25" s="39">
        <v>-71586720</v>
      </c>
      <c r="J25" s="39">
        <v>0</v>
      </c>
      <c r="K25" s="39">
        <v>11472840</v>
      </c>
      <c r="L25" s="39">
        <v>0</v>
      </c>
      <c r="M25" s="39">
        <v>11472840</v>
      </c>
      <c r="N25" s="39">
        <v>-11472840</v>
      </c>
      <c r="O25" s="39">
        <v>-83059560</v>
      </c>
      <c r="P25" s="77">
        <v>-83059560</v>
      </c>
      <c r="Q25" s="66" t="s">
        <v>1088</v>
      </c>
      <c r="R25" s="38" t="s">
        <v>1089</v>
      </c>
      <c r="S25" s="38" t="s">
        <v>1090</v>
      </c>
      <c r="T25" s="38" t="s">
        <v>1091</v>
      </c>
      <c r="U25" s="38" t="s">
        <v>1092</v>
      </c>
      <c r="V25" s="3"/>
      <c r="W25" s="121"/>
    </row>
    <row r="26" spans="1:23" ht="18" thickBot="1" x14ac:dyDescent="0.55000000000000004">
      <c r="A26" s="38">
        <v>2024</v>
      </c>
      <c r="B26" s="38" t="s">
        <v>1086</v>
      </c>
      <c r="C26" s="88" t="s">
        <v>1087</v>
      </c>
      <c r="D26" s="78" t="s">
        <v>639</v>
      </c>
      <c r="E26" s="79" t="s">
        <v>640</v>
      </c>
      <c r="F26" s="79">
        <v>1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1">
        <v>0</v>
      </c>
      <c r="Q26" s="66" t="s">
        <v>1088</v>
      </c>
      <c r="R26" s="38" t="s">
        <v>1089</v>
      </c>
      <c r="S26" s="38" t="s">
        <v>1090</v>
      </c>
      <c r="T26" s="38" t="s">
        <v>1091</v>
      </c>
      <c r="U26" s="38" t="s">
        <v>1092</v>
      </c>
      <c r="V26" s="3"/>
      <c r="W26" s="121"/>
    </row>
    <row r="27" spans="1:23" ht="18" thickBot="1" x14ac:dyDescent="0.55000000000000004">
      <c r="A27" s="38">
        <v>2024</v>
      </c>
      <c r="B27" s="38" t="s">
        <v>1086</v>
      </c>
      <c r="C27" s="88" t="s">
        <v>1087</v>
      </c>
      <c r="D27" s="107" t="s">
        <v>641</v>
      </c>
      <c r="E27" s="108" t="s">
        <v>642</v>
      </c>
      <c r="F27" s="108">
        <v>1</v>
      </c>
      <c r="G27" s="109">
        <v>2542320</v>
      </c>
      <c r="H27" s="109">
        <v>0</v>
      </c>
      <c r="I27" s="109">
        <v>2542320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2542320</v>
      </c>
      <c r="P27" s="110">
        <v>2542320</v>
      </c>
      <c r="Q27" s="66" t="s">
        <v>1088</v>
      </c>
      <c r="R27" s="38" t="s">
        <v>1089</v>
      </c>
      <c r="S27" s="38" t="s">
        <v>1090</v>
      </c>
      <c r="T27" s="38" t="s">
        <v>1091</v>
      </c>
      <c r="U27" s="38" t="s">
        <v>1092</v>
      </c>
      <c r="V27" s="3"/>
      <c r="W27" s="121"/>
    </row>
    <row r="28" spans="1:23" x14ac:dyDescent="0.5">
      <c r="A28" s="38">
        <v>2024</v>
      </c>
      <c r="B28" s="38" t="s">
        <v>1086</v>
      </c>
      <c r="C28" s="88" t="s">
        <v>1087</v>
      </c>
      <c r="D28" s="72" t="s">
        <v>643</v>
      </c>
      <c r="E28" s="73" t="s">
        <v>290</v>
      </c>
      <c r="F28" s="73">
        <v>1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5">
        <v>0</v>
      </c>
      <c r="Q28" s="66" t="s">
        <v>1088</v>
      </c>
      <c r="R28" s="38" t="s">
        <v>1089</v>
      </c>
      <c r="S28" s="38" t="s">
        <v>1090</v>
      </c>
      <c r="T28" s="38" t="s">
        <v>1091</v>
      </c>
      <c r="U28" s="38" t="s">
        <v>1092</v>
      </c>
      <c r="V28" s="3"/>
      <c r="W28" s="121"/>
    </row>
    <row r="29" spans="1:23" x14ac:dyDescent="0.5">
      <c r="A29" s="38">
        <v>2024</v>
      </c>
      <c r="B29" s="38" t="s">
        <v>1086</v>
      </c>
      <c r="C29" s="88" t="s">
        <v>1087</v>
      </c>
      <c r="D29" s="76" t="s">
        <v>644</v>
      </c>
      <c r="E29" s="38" t="s">
        <v>645</v>
      </c>
      <c r="F29" s="38">
        <v>1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77">
        <v>0</v>
      </c>
      <c r="Q29" s="66" t="s">
        <v>1088</v>
      </c>
      <c r="R29" s="38" t="s">
        <v>1089</v>
      </c>
      <c r="S29" s="38" t="s">
        <v>1090</v>
      </c>
      <c r="T29" s="38" t="s">
        <v>1091</v>
      </c>
      <c r="U29" s="38" t="s">
        <v>1092</v>
      </c>
      <c r="V29" s="3"/>
      <c r="W29" s="121"/>
    </row>
    <row r="30" spans="1:23" x14ac:dyDescent="0.5">
      <c r="A30" s="38">
        <v>2024</v>
      </c>
      <c r="B30" s="38" t="s">
        <v>1086</v>
      </c>
      <c r="C30" s="88" t="s">
        <v>1087</v>
      </c>
      <c r="D30" s="76" t="s">
        <v>646</v>
      </c>
      <c r="E30" s="38" t="s">
        <v>647</v>
      </c>
      <c r="F30" s="38">
        <v>1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77">
        <v>0</v>
      </c>
      <c r="Q30" s="66" t="s">
        <v>1088</v>
      </c>
      <c r="R30" s="38" t="s">
        <v>1089</v>
      </c>
      <c r="S30" s="38" t="s">
        <v>1090</v>
      </c>
      <c r="T30" s="38" t="s">
        <v>1091</v>
      </c>
      <c r="U30" s="38" t="s">
        <v>1092</v>
      </c>
      <c r="V30" s="3"/>
      <c r="W30" s="121"/>
    </row>
    <row r="31" spans="1:23" x14ac:dyDescent="0.5">
      <c r="A31" s="38">
        <v>2024</v>
      </c>
      <c r="B31" s="38" t="s">
        <v>1086</v>
      </c>
      <c r="C31" s="88" t="s">
        <v>1087</v>
      </c>
      <c r="D31" s="76" t="s">
        <v>648</v>
      </c>
      <c r="E31" s="38" t="s">
        <v>649</v>
      </c>
      <c r="F31" s="38">
        <v>1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77">
        <v>0</v>
      </c>
      <c r="Q31" s="66" t="s">
        <v>1088</v>
      </c>
      <c r="R31" s="38" t="s">
        <v>1089</v>
      </c>
      <c r="S31" s="38" t="s">
        <v>1090</v>
      </c>
      <c r="T31" s="38" t="s">
        <v>1091</v>
      </c>
      <c r="U31" s="38" t="s">
        <v>1092</v>
      </c>
      <c r="V31" s="3"/>
      <c r="W31" s="121"/>
    </row>
    <row r="32" spans="1:23" x14ac:dyDescent="0.5">
      <c r="A32" s="38">
        <v>2024</v>
      </c>
      <c r="B32" s="38" t="s">
        <v>1086</v>
      </c>
      <c r="C32" s="88" t="s">
        <v>1087</v>
      </c>
      <c r="D32" s="76" t="s">
        <v>650</v>
      </c>
      <c r="E32" s="38" t="s">
        <v>651</v>
      </c>
      <c r="F32" s="38">
        <v>1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77">
        <v>0</v>
      </c>
      <c r="Q32" s="66" t="s">
        <v>1088</v>
      </c>
      <c r="R32" s="38" t="s">
        <v>1089</v>
      </c>
      <c r="S32" s="38" t="s">
        <v>1090</v>
      </c>
      <c r="T32" s="38" t="s">
        <v>1091</v>
      </c>
      <c r="U32" s="38" t="s">
        <v>1092</v>
      </c>
      <c r="V32" s="3"/>
      <c r="W32" s="121"/>
    </row>
    <row r="33" spans="1:23" x14ac:dyDescent="0.5">
      <c r="A33" s="38">
        <v>2024</v>
      </c>
      <c r="B33" s="38" t="s">
        <v>1086</v>
      </c>
      <c r="C33" s="88" t="s">
        <v>1087</v>
      </c>
      <c r="D33" s="76" t="s">
        <v>652</v>
      </c>
      <c r="E33" s="38" t="s">
        <v>653</v>
      </c>
      <c r="F33" s="38">
        <v>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77">
        <v>0</v>
      </c>
      <c r="Q33" s="66" t="s">
        <v>1088</v>
      </c>
      <c r="R33" s="38" t="s">
        <v>1089</v>
      </c>
      <c r="S33" s="38" t="s">
        <v>1090</v>
      </c>
      <c r="T33" s="38" t="s">
        <v>1091</v>
      </c>
      <c r="U33" s="38" t="s">
        <v>1092</v>
      </c>
      <c r="V33" s="3"/>
      <c r="W33" s="121"/>
    </row>
    <row r="34" spans="1:23" x14ac:dyDescent="0.5">
      <c r="A34" s="38">
        <v>2024</v>
      </c>
      <c r="B34" s="38" t="s">
        <v>1086</v>
      </c>
      <c r="C34" s="88" t="s">
        <v>1087</v>
      </c>
      <c r="D34" s="76" t="s">
        <v>654</v>
      </c>
      <c r="E34" s="38" t="s">
        <v>655</v>
      </c>
      <c r="F34" s="38">
        <v>1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77">
        <v>0</v>
      </c>
      <c r="Q34" s="66" t="s">
        <v>1088</v>
      </c>
      <c r="R34" s="38" t="s">
        <v>1089</v>
      </c>
      <c r="S34" s="38" t="s">
        <v>1090</v>
      </c>
      <c r="T34" s="38" t="s">
        <v>1091</v>
      </c>
      <c r="U34" s="38" t="s">
        <v>1092</v>
      </c>
      <c r="V34" s="3"/>
      <c r="W34" s="121"/>
    </row>
    <row r="35" spans="1:23" x14ac:dyDescent="0.5">
      <c r="A35" s="38">
        <v>2024</v>
      </c>
      <c r="B35" s="38" t="s">
        <v>1086</v>
      </c>
      <c r="C35" s="88" t="s">
        <v>1087</v>
      </c>
      <c r="D35" s="76" t="s">
        <v>656</v>
      </c>
      <c r="E35" s="38" t="s">
        <v>657</v>
      </c>
      <c r="F35" s="38">
        <v>1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77">
        <v>0</v>
      </c>
      <c r="Q35" s="66" t="s">
        <v>1088</v>
      </c>
      <c r="R35" s="38" t="s">
        <v>1089</v>
      </c>
      <c r="S35" s="38" t="s">
        <v>1090</v>
      </c>
      <c r="T35" s="38" t="s">
        <v>1091</v>
      </c>
      <c r="U35" s="38" t="s">
        <v>1092</v>
      </c>
      <c r="V35" s="3"/>
      <c r="W35" s="121"/>
    </row>
    <row r="36" spans="1:23" x14ac:dyDescent="0.5">
      <c r="A36" s="38">
        <v>2024</v>
      </c>
      <c r="B36" s="38" t="s">
        <v>1086</v>
      </c>
      <c r="C36" s="88" t="s">
        <v>1087</v>
      </c>
      <c r="D36" s="76" t="s">
        <v>658</v>
      </c>
      <c r="E36" s="38" t="s">
        <v>659</v>
      </c>
      <c r="F36" s="38">
        <v>1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77">
        <v>0</v>
      </c>
      <c r="Q36" s="66" t="s">
        <v>1088</v>
      </c>
      <c r="R36" s="38" t="s">
        <v>1089</v>
      </c>
      <c r="S36" s="38" t="s">
        <v>1090</v>
      </c>
      <c r="T36" s="38" t="s">
        <v>1091</v>
      </c>
      <c r="U36" s="38" t="s">
        <v>1092</v>
      </c>
      <c r="V36" s="3"/>
      <c r="W36" s="121"/>
    </row>
    <row r="37" spans="1:23" x14ac:dyDescent="0.5">
      <c r="A37" s="38">
        <v>2024</v>
      </c>
      <c r="B37" s="38" t="s">
        <v>1086</v>
      </c>
      <c r="C37" s="88" t="s">
        <v>1087</v>
      </c>
      <c r="D37" s="76" t="s">
        <v>660</v>
      </c>
      <c r="E37" s="38" t="s">
        <v>661</v>
      </c>
      <c r="F37" s="38">
        <v>1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77">
        <v>0</v>
      </c>
      <c r="Q37" s="66" t="s">
        <v>1088</v>
      </c>
      <c r="R37" s="38" t="s">
        <v>1089</v>
      </c>
      <c r="S37" s="38" t="s">
        <v>1090</v>
      </c>
      <c r="T37" s="38" t="s">
        <v>1091</v>
      </c>
      <c r="U37" s="38" t="s">
        <v>1092</v>
      </c>
      <c r="V37" s="3"/>
      <c r="W37" s="121"/>
    </row>
    <row r="38" spans="1:23" x14ac:dyDescent="0.5">
      <c r="A38" s="38">
        <v>2024</v>
      </c>
      <c r="B38" s="38" t="s">
        <v>1086</v>
      </c>
      <c r="C38" s="88" t="s">
        <v>1087</v>
      </c>
      <c r="D38" s="76" t="s">
        <v>662</v>
      </c>
      <c r="E38" s="38" t="s">
        <v>663</v>
      </c>
      <c r="F38" s="38">
        <v>1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77">
        <v>0</v>
      </c>
      <c r="Q38" s="66" t="s">
        <v>1088</v>
      </c>
      <c r="R38" s="38" t="s">
        <v>1089</v>
      </c>
      <c r="S38" s="38" t="s">
        <v>1090</v>
      </c>
      <c r="T38" s="38" t="s">
        <v>1091</v>
      </c>
      <c r="U38" s="38" t="s">
        <v>1092</v>
      </c>
      <c r="V38" s="3"/>
      <c r="W38" s="121"/>
    </row>
    <row r="39" spans="1:23" x14ac:dyDescent="0.5">
      <c r="A39" s="38">
        <v>2024</v>
      </c>
      <c r="B39" s="38" t="s">
        <v>1086</v>
      </c>
      <c r="C39" s="88" t="s">
        <v>1087</v>
      </c>
      <c r="D39" s="76" t="s">
        <v>664</v>
      </c>
      <c r="E39" s="38" t="s">
        <v>665</v>
      </c>
      <c r="F39" s="38">
        <v>1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77">
        <v>0</v>
      </c>
      <c r="Q39" s="66" t="s">
        <v>1088</v>
      </c>
      <c r="R39" s="38" t="s">
        <v>1089</v>
      </c>
      <c r="S39" s="38" t="s">
        <v>1090</v>
      </c>
      <c r="T39" s="38" t="s">
        <v>1091</v>
      </c>
      <c r="U39" s="38" t="s">
        <v>1092</v>
      </c>
      <c r="V39" s="3"/>
      <c r="W39" s="121"/>
    </row>
    <row r="40" spans="1:23" x14ac:dyDescent="0.5">
      <c r="A40" s="38">
        <v>2024</v>
      </c>
      <c r="B40" s="38" t="s">
        <v>1086</v>
      </c>
      <c r="C40" s="88" t="s">
        <v>1087</v>
      </c>
      <c r="D40" s="76" t="s">
        <v>666</v>
      </c>
      <c r="E40" s="38" t="s">
        <v>667</v>
      </c>
      <c r="F40" s="38">
        <v>1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77">
        <v>0</v>
      </c>
      <c r="Q40" s="66" t="s">
        <v>1088</v>
      </c>
      <c r="R40" s="38" t="s">
        <v>1089</v>
      </c>
      <c r="S40" s="38" t="s">
        <v>1090</v>
      </c>
      <c r="T40" s="38" t="s">
        <v>1091</v>
      </c>
      <c r="U40" s="38" t="s">
        <v>1092</v>
      </c>
      <c r="V40" s="3"/>
      <c r="W40" s="121"/>
    </row>
    <row r="41" spans="1:23" x14ac:dyDescent="0.5">
      <c r="A41" s="38">
        <v>2024</v>
      </c>
      <c r="B41" s="38" t="s">
        <v>1086</v>
      </c>
      <c r="C41" s="88" t="s">
        <v>1087</v>
      </c>
      <c r="D41" s="76" t="s">
        <v>668</v>
      </c>
      <c r="E41" s="38" t="s">
        <v>669</v>
      </c>
      <c r="F41" s="38">
        <v>1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77">
        <v>0</v>
      </c>
      <c r="Q41" s="66" t="s">
        <v>1088</v>
      </c>
      <c r="R41" s="38" t="s">
        <v>1089</v>
      </c>
      <c r="S41" s="38" t="s">
        <v>1090</v>
      </c>
      <c r="T41" s="38" t="s">
        <v>1091</v>
      </c>
      <c r="U41" s="38" t="s">
        <v>1092</v>
      </c>
      <c r="V41" s="3"/>
      <c r="W41" s="121"/>
    </row>
    <row r="42" spans="1:23" x14ac:dyDescent="0.5">
      <c r="A42" s="38">
        <v>2024</v>
      </c>
      <c r="B42" s="38" t="s">
        <v>1086</v>
      </c>
      <c r="C42" s="88" t="s">
        <v>1087</v>
      </c>
      <c r="D42" s="76" t="s">
        <v>670</v>
      </c>
      <c r="E42" s="38" t="s">
        <v>671</v>
      </c>
      <c r="F42" s="38">
        <v>1</v>
      </c>
      <c r="G42" s="39">
        <v>33524900</v>
      </c>
      <c r="H42" s="39">
        <v>0</v>
      </c>
      <c r="I42" s="39">
        <v>33524900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33524900</v>
      </c>
      <c r="P42" s="77">
        <v>33524900</v>
      </c>
      <c r="Q42" s="66" t="s">
        <v>1088</v>
      </c>
      <c r="R42" s="38" t="s">
        <v>1089</v>
      </c>
      <c r="S42" s="38" t="s">
        <v>1090</v>
      </c>
      <c r="T42" s="38" t="s">
        <v>1091</v>
      </c>
      <c r="U42" s="38" t="s">
        <v>1092</v>
      </c>
      <c r="V42" s="3"/>
      <c r="W42" s="121"/>
    </row>
    <row r="43" spans="1:23" ht="18" thickBot="1" x14ac:dyDescent="0.55000000000000004">
      <c r="A43" s="38">
        <v>2024</v>
      </c>
      <c r="B43" s="38" t="s">
        <v>1086</v>
      </c>
      <c r="C43" s="88" t="s">
        <v>1087</v>
      </c>
      <c r="D43" s="78" t="s">
        <v>672</v>
      </c>
      <c r="E43" s="79" t="s">
        <v>291</v>
      </c>
      <c r="F43" s="79">
        <v>1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v>0</v>
      </c>
      <c r="Q43" s="66" t="s">
        <v>1088</v>
      </c>
      <c r="R43" s="38" t="s">
        <v>1089</v>
      </c>
      <c r="S43" s="38" t="s">
        <v>1090</v>
      </c>
      <c r="T43" s="38" t="s">
        <v>1091</v>
      </c>
      <c r="U43" s="38" t="s">
        <v>1092</v>
      </c>
      <c r="V43" s="3"/>
      <c r="W43" s="121"/>
    </row>
    <row r="44" spans="1:23" x14ac:dyDescent="0.5">
      <c r="A44" s="38">
        <v>2024</v>
      </c>
      <c r="B44" s="38" t="s">
        <v>1086</v>
      </c>
      <c r="C44" s="88" t="s">
        <v>1087</v>
      </c>
      <c r="D44" s="72" t="s">
        <v>673</v>
      </c>
      <c r="E44" s="73" t="s">
        <v>292</v>
      </c>
      <c r="F44" s="73">
        <v>1</v>
      </c>
      <c r="G44" s="74">
        <v>0</v>
      </c>
      <c r="H44" s="74">
        <v>0</v>
      </c>
      <c r="I44" s="74">
        <v>0</v>
      </c>
      <c r="J44" s="74">
        <v>33550000</v>
      </c>
      <c r="K44" s="74">
        <v>0</v>
      </c>
      <c r="L44" s="74">
        <v>33550000</v>
      </c>
      <c r="M44" s="74">
        <v>0</v>
      </c>
      <c r="N44" s="74">
        <v>33550000</v>
      </c>
      <c r="O44" s="74">
        <v>33550000</v>
      </c>
      <c r="P44" s="75">
        <v>33550000</v>
      </c>
      <c r="Q44" s="66" t="s">
        <v>1088</v>
      </c>
      <c r="R44" s="38" t="s">
        <v>1089</v>
      </c>
      <c r="S44" s="38" t="s">
        <v>1090</v>
      </c>
      <c r="T44" s="38" t="s">
        <v>1091</v>
      </c>
      <c r="U44" s="38" t="s">
        <v>1092</v>
      </c>
      <c r="V44" s="3"/>
      <c r="W44" s="121"/>
    </row>
    <row r="45" spans="1:23" x14ac:dyDescent="0.5">
      <c r="A45" s="38">
        <v>2024</v>
      </c>
      <c r="B45" s="38" t="s">
        <v>1086</v>
      </c>
      <c r="C45" s="88" t="s">
        <v>1087</v>
      </c>
      <c r="D45" s="76" t="s">
        <v>674</v>
      </c>
      <c r="E45" s="38" t="s">
        <v>675</v>
      </c>
      <c r="F45" s="38">
        <v>1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77">
        <v>0</v>
      </c>
      <c r="Q45" s="66" t="s">
        <v>1088</v>
      </c>
      <c r="R45" s="38" t="s">
        <v>1089</v>
      </c>
      <c r="S45" s="38" t="s">
        <v>1090</v>
      </c>
      <c r="T45" s="38" t="s">
        <v>1091</v>
      </c>
      <c r="U45" s="38" t="s">
        <v>1092</v>
      </c>
      <c r="V45" s="3"/>
      <c r="W45" s="121"/>
    </row>
    <row r="46" spans="1:23" x14ac:dyDescent="0.5">
      <c r="A46" s="38">
        <v>2024</v>
      </c>
      <c r="B46" s="38" t="s">
        <v>1086</v>
      </c>
      <c r="C46" s="88" t="s">
        <v>1087</v>
      </c>
      <c r="D46" s="76" t="s">
        <v>676</v>
      </c>
      <c r="E46" s="38" t="s">
        <v>677</v>
      </c>
      <c r="F46" s="38">
        <v>1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77">
        <v>0</v>
      </c>
      <c r="Q46" s="66" t="s">
        <v>1088</v>
      </c>
      <c r="R46" s="38" t="s">
        <v>1089</v>
      </c>
      <c r="S46" s="38" t="s">
        <v>1090</v>
      </c>
      <c r="T46" s="38" t="s">
        <v>1091</v>
      </c>
      <c r="U46" s="38" t="s">
        <v>1092</v>
      </c>
      <c r="V46" s="3"/>
      <c r="W46" s="121"/>
    </row>
    <row r="47" spans="1:23" x14ac:dyDescent="0.5">
      <c r="A47" s="38">
        <v>2024</v>
      </c>
      <c r="B47" s="38" t="s">
        <v>1086</v>
      </c>
      <c r="C47" s="88" t="s">
        <v>1087</v>
      </c>
      <c r="D47" s="76" t="s">
        <v>678</v>
      </c>
      <c r="E47" s="38" t="s">
        <v>679</v>
      </c>
      <c r="F47" s="38">
        <v>1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77">
        <v>0</v>
      </c>
      <c r="Q47" s="66" t="s">
        <v>1088</v>
      </c>
      <c r="R47" s="38" t="s">
        <v>1089</v>
      </c>
      <c r="S47" s="38" t="s">
        <v>1090</v>
      </c>
      <c r="T47" s="38" t="s">
        <v>1091</v>
      </c>
      <c r="U47" s="38" t="s">
        <v>1092</v>
      </c>
      <c r="V47" s="3"/>
      <c r="W47" s="121"/>
    </row>
    <row r="48" spans="1:23" x14ac:dyDescent="0.5">
      <c r="A48" s="38">
        <v>2024</v>
      </c>
      <c r="B48" s="38" t="s">
        <v>1086</v>
      </c>
      <c r="C48" s="88" t="s">
        <v>1087</v>
      </c>
      <c r="D48" s="76" t="s">
        <v>680</v>
      </c>
      <c r="E48" s="38" t="s">
        <v>681</v>
      </c>
      <c r="F48" s="38">
        <v>1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77">
        <v>0</v>
      </c>
      <c r="Q48" s="66" t="s">
        <v>1088</v>
      </c>
      <c r="R48" s="38" t="s">
        <v>1089</v>
      </c>
      <c r="S48" s="38" t="s">
        <v>1090</v>
      </c>
      <c r="T48" s="38" t="s">
        <v>1091</v>
      </c>
      <c r="U48" s="38" t="s">
        <v>1092</v>
      </c>
      <c r="V48" s="3"/>
      <c r="W48" s="121"/>
    </row>
    <row r="49" spans="1:23" x14ac:dyDescent="0.5">
      <c r="A49" s="38">
        <v>2024</v>
      </c>
      <c r="B49" s="38" t="s">
        <v>1086</v>
      </c>
      <c r="C49" s="88" t="s">
        <v>1087</v>
      </c>
      <c r="D49" s="76" t="s">
        <v>682</v>
      </c>
      <c r="E49" s="38" t="s">
        <v>683</v>
      </c>
      <c r="F49" s="38">
        <v>1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77">
        <v>0</v>
      </c>
      <c r="Q49" s="66" t="s">
        <v>1088</v>
      </c>
      <c r="R49" s="38" t="s">
        <v>1089</v>
      </c>
      <c r="S49" s="38" t="s">
        <v>1090</v>
      </c>
      <c r="T49" s="38" t="s">
        <v>1091</v>
      </c>
      <c r="U49" s="38" t="s">
        <v>1092</v>
      </c>
      <c r="V49" s="3"/>
      <c r="W49" s="121"/>
    </row>
    <row r="50" spans="1:23" x14ac:dyDescent="0.5">
      <c r="A50" s="38">
        <v>2024</v>
      </c>
      <c r="B50" s="38" t="s">
        <v>1086</v>
      </c>
      <c r="C50" s="88" t="s">
        <v>1087</v>
      </c>
      <c r="D50" s="76" t="s">
        <v>684</v>
      </c>
      <c r="E50" s="38" t="s">
        <v>685</v>
      </c>
      <c r="F50" s="38">
        <v>1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77">
        <v>0</v>
      </c>
      <c r="Q50" s="66" t="s">
        <v>1088</v>
      </c>
      <c r="R50" s="38" t="s">
        <v>1089</v>
      </c>
      <c r="S50" s="38" t="s">
        <v>1090</v>
      </c>
      <c r="T50" s="38" t="s">
        <v>1091</v>
      </c>
      <c r="U50" s="38" t="s">
        <v>1092</v>
      </c>
      <c r="V50" s="3"/>
      <c r="W50" s="121"/>
    </row>
    <row r="51" spans="1:23" x14ac:dyDescent="0.5">
      <c r="A51" s="38">
        <v>2024</v>
      </c>
      <c r="B51" s="38" t="s">
        <v>1086</v>
      </c>
      <c r="C51" s="88" t="s">
        <v>1087</v>
      </c>
      <c r="D51" s="76" t="s">
        <v>686</v>
      </c>
      <c r="E51" s="38" t="s">
        <v>687</v>
      </c>
      <c r="F51" s="38">
        <v>1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77">
        <v>0</v>
      </c>
      <c r="Q51" s="66" t="s">
        <v>1088</v>
      </c>
      <c r="R51" s="38" t="s">
        <v>1089</v>
      </c>
      <c r="S51" s="38" t="s">
        <v>1090</v>
      </c>
      <c r="T51" s="38" t="s">
        <v>1091</v>
      </c>
      <c r="U51" s="38" t="s">
        <v>1092</v>
      </c>
      <c r="V51" s="3"/>
      <c r="W51" s="121"/>
    </row>
    <row r="52" spans="1:23" x14ac:dyDescent="0.5">
      <c r="A52" s="38">
        <v>2024</v>
      </c>
      <c r="B52" s="38" t="s">
        <v>1086</v>
      </c>
      <c r="C52" s="88" t="s">
        <v>1087</v>
      </c>
      <c r="D52" s="76" t="s">
        <v>688</v>
      </c>
      <c r="E52" s="38" t="s">
        <v>689</v>
      </c>
      <c r="F52" s="38">
        <v>1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77">
        <v>0</v>
      </c>
      <c r="Q52" s="66" t="s">
        <v>1088</v>
      </c>
      <c r="R52" s="38" t="s">
        <v>1089</v>
      </c>
      <c r="S52" s="38" t="s">
        <v>1090</v>
      </c>
      <c r="T52" s="38" t="s">
        <v>1091</v>
      </c>
      <c r="U52" s="38" t="s">
        <v>1092</v>
      </c>
      <c r="V52" s="3"/>
      <c r="W52" s="121"/>
    </row>
    <row r="53" spans="1:23" x14ac:dyDescent="0.5">
      <c r="A53" s="38">
        <v>2024</v>
      </c>
      <c r="B53" s="38" t="s">
        <v>1086</v>
      </c>
      <c r="C53" s="88" t="s">
        <v>1087</v>
      </c>
      <c r="D53" s="76" t="s">
        <v>690</v>
      </c>
      <c r="E53" s="38" t="s">
        <v>691</v>
      </c>
      <c r="F53" s="38">
        <v>1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77">
        <v>0</v>
      </c>
      <c r="Q53" s="66" t="s">
        <v>1088</v>
      </c>
      <c r="R53" s="38" t="s">
        <v>1089</v>
      </c>
      <c r="S53" s="38" t="s">
        <v>1090</v>
      </c>
      <c r="T53" s="38" t="s">
        <v>1091</v>
      </c>
      <c r="U53" s="38" t="s">
        <v>1092</v>
      </c>
      <c r="V53" s="3"/>
      <c r="W53" s="121"/>
    </row>
    <row r="54" spans="1:23" x14ac:dyDescent="0.5">
      <c r="A54" s="38">
        <v>2024</v>
      </c>
      <c r="B54" s="38" t="s">
        <v>1086</v>
      </c>
      <c r="C54" s="88" t="s">
        <v>1087</v>
      </c>
      <c r="D54" s="76" t="s">
        <v>692</v>
      </c>
      <c r="E54" s="38" t="s">
        <v>693</v>
      </c>
      <c r="F54" s="38">
        <v>1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77">
        <v>0</v>
      </c>
      <c r="Q54" s="66" t="s">
        <v>1088</v>
      </c>
      <c r="R54" s="38" t="s">
        <v>1089</v>
      </c>
      <c r="S54" s="38" t="s">
        <v>1090</v>
      </c>
      <c r="T54" s="38" t="s">
        <v>1091</v>
      </c>
      <c r="U54" s="38" t="s">
        <v>1092</v>
      </c>
      <c r="V54" s="3"/>
      <c r="W54" s="121"/>
    </row>
    <row r="55" spans="1:23" x14ac:dyDescent="0.5">
      <c r="A55" s="38">
        <v>2024</v>
      </c>
      <c r="B55" s="38" t="s">
        <v>1086</v>
      </c>
      <c r="C55" s="88" t="s">
        <v>1087</v>
      </c>
      <c r="D55" s="76" t="s">
        <v>694</v>
      </c>
      <c r="E55" s="38" t="s">
        <v>695</v>
      </c>
      <c r="F55" s="38">
        <v>1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77">
        <v>0</v>
      </c>
      <c r="Q55" s="66" t="s">
        <v>1088</v>
      </c>
      <c r="R55" s="38" t="s">
        <v>1089</v>
      </c>
      <c r="S55" s="38" t="s">
        <v>1090</v>
      </c>
      <c r="T55" s="38" t="s">
        <v>1091</v>
      </c>
      <c r="U55" s="38" t="s">
        <v>1092</v>
      </c>
      <c r="V55" s="3"/>
      <c r="W55" s="121"/>
    </row>
    <row r="56" spans="1:23" x14ac:dyDescent="0.5">
      <c r="A56" s="38">
        <v>2024</v>
      </c>
      <c r="B56" s="38" t="s">
        <v>1086</v>
      </c>
      <c r="C56" s="88" t="s">
        <v>1087</v>
      </c>
      <c r="D56" s="76" t="s">
        <v>696</v>
      </c>
      <c r="E56" s="38" t="s">
        <v>697</v>
      </c>
      <c r="F56" s="38">
        <v>1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77">
        <v>0</v>
      </c>
      <c r="Q56" s="66" t="s">
        <v>1088</v>
      </c>
      <c r="R56" s="38" t="s">
        <v>1089</v>
      </c>
      <c r="S56" s="38" t="s">
        <v>1090</v>
      </c>
      <c r="T56" s="38" t="s">
        <v>1091</v>
      </c>
      <c r="U56" s="38" t="s">
        <v>1092</v>
      </c>
      <c r="V56" s="3"/>
      <c r="W56" s="121"/>
    </row>
    <row r="57" spans="1:23" x14ac:dyDescent="0.5">
      <c r="A57" s="38">
        <v>2024</v>
      </c>
      <c r="B57" s="38" t="s">
        <v>1086</v>
      </c>
      <c r="C57" s="88" t="s">
        <v>1087</v>
      </c>
      <c r="D57" s="76" t="s">
        <v>698</v>
      </c>
      <c r="E57" s="38" t="s">
        <v>699</v>
      </c>
      <c r="F57" s="38">
        <v>1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77">
        <v>0</v>
      </c>
      <c r="Q57" s="66" t="s">
        <v>1088</v>
      </c>
      <c r="R57" s="38" t="s">
        <v>1089</v>
      </c>
      <c r="S57" s="38" t="s">
        <v>1090</v>
      </c>
      <c r="T57" s="38" t="s">
        <v>1091</v>
      </c>
      <c r="U57" s="38" t="s">
        <v>1092</v>
      </c>
      <c r="V57" s="3"/>
      <c r="W57" s="121"/>
    </row>
    <row r="58" spans="1:23" x14ac:dyDescent="0.5">
      <c r="A58" s="38">
        <v>2024</v>
      </c>
      <c r="B58" s="38" t="s">
        <v>1086</v>
      </c>
      <c r="C58" s="88" t="s">
        <v>1087</v>
      </c>
      <c r="D58" s="76" t="s">
        <v>700</v>
      </c>
      <c r="E58" s="38" t="s">
        <v>701</v>
      </c>
      <c r="F58" s="38">
        <v>1</v>
      </c>
      <c r="G58" s="39">
        <v>965009460</v>
      </c>
      <c r="H58" s="39">
        <v>0</v>
      </c>
      <c r="I58" s="39">
        <v>965009460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965009460</v>
      </c>
      <c r="P58" s="77">
        <v>965009460</v>
      </c>
      <c r="Q58" s="66" t="s">
        <v>1088</v>
      </c>
      <c r="R58" s="38" t="s">
        <v>1089</v>
      </c>
      <c r="S58" s="38" t="s">
        <v>1090</v>
      </c>
      <c r="T58" s="38" t="s">
        <v>1091</v>
      </c>
      <c r="U58" s="38" t="s">
        <v>1092</v>
      </c>
      <c r="V58" s="3"/>
      <c r="W58" s="121"/>
    </row>
    <row r="59" spans="1:23" x14ac:dyDescent="0.5">
      <c r="A59" s="38">
        <v>2024</v>
      </c>
      <c r="B59" s="38" t="s">
        <v>1086</v>
      </c>
      <c r="C59" s="88" t="s">
        <v>1087</v>
      </c>
      <c r="D59" s="76" t="s">
        <v>702</v>
      </c>
      <c r="E59" s="38" t="s">
        <v>293</v>
      </c>
      <c r="F59" s="38">
        <v>1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77">
        <v>0</v>
      </c>
      <c r="Q59" s="66" t="s">
        <v>1088</v>
      </c>
      <c r="R59" s="38" t="s">
        <v>1089</v>
      </c>
      <c r="S59" s="38" t="s">
        <v>1090</v>
      </c>
      <c r="T59" s="38" t="s">
        <v>1091</v>
      </c>
      <c r="U59" s="38" t="s">
        <v>1092</v>
      </c>
      <c r="V59" s="3"/>
      <c r="W59" s="121"/>
    </row>
    <row r="60" spans="1:23" x14ac:dyDescent="0.5">
      <c r="A60" s="38">
        <v>2024</v>
      </c>
      <c r="B60" s="38" t="s">
        <v>1086</v>
      </c>
      <c r="C60" s="88" t="s">
        <v>1087</v>
      </c>
      <c r="D60" s="76" t="s">
        <v>703</v>
      </c>
      <c r="E60" s="38" t="s">
        <v>704</v>
      </c>
      <c r="F60" s="38">
        <v>1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77">
        <v>0</v>
      </c>
      <c r="Q60" s="66" t="s">
        <v>1088</v>
      </c>
      <c r="R60" s="38" t="s">
        <v>1089</v>
      </c>
      <c r="S60" s="38" t="s">
        <v>1090</v>
      </c>
      <c r="T60" s="38" t="s">
        <v>1091</v>
      </c>
      <c r="U60" s="38" t="s">
        <v>1092</v>
      </c>
      <c r="V60" s="3"/>
      <c r="W60" s="121"/>
    </row>
    <row r="61" spans="1:23" x14ac:dyDescent="0.5">
      <c r="A61" s="38">
        <v>2024</v>
      </c>
      <c r="B61" s="38" t="s">
        <v>1086</v>
      </c>
      <c r="C61" s="88" t="s">
        <v>1087</v>
      </c>
      <c r="D61" s="76" t="s">
        <v>705</v>
      </c>
      <c r="E61" s="38" t="s">
        <v>706</v>
      </c>
      <c r="F61" s="38">
        <v>1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77">
        <v>0</v>
      </c>
      <c r="Q61" s="66" t="s">
        <v>1088</v>
      </c>
      <c r="R61" s="38" t="s">
        <v>1089</v>
      </c>
      <c r="S61" s="38" t="s">
        <v>1090</v>
      </c>
      <c r="T61" s="38" t="s">
        <v>1091</v>
      </c>
      <c r="U61" s="38" t="s">
        <v>1092</v>
      </c>
      <c r="V61" s="3"/>
      <c r="W61" s="121"/>
    </row>
    <row r="62" spans="1:23" x14ac:dyDescent="0.5">
      <c r="A62" s="38">
        <v>2024</v>
      </c>
      <c r="B62" s="38" t="s">
        <v>1086</v>
      </c>
      <c r="C62" s="88" t="s">
        <v>1087</v>
      </c>
      <c r="D62" s="76" t="s">
        <v>707</v>
      </c>
      <c r="E62" s="38" t="s">
        <v>708</v>
      </c>
      <c r="F62" s="38">
        <v>1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77">
        <v>0</v>
      </c>
      <c r="Q62" s="66" t="s">
        <v>1088</v>
      </c>
      <c r="R62" s="38" t="s">
        <v>1089</v>
      </c>
      <c r="S62" s="38" t="s">
        <v>1090</v>
      </c>
      <c r="T62" s="38" t="s">
        <v>1091</v>
      </c>
      <c r="U62" s="38" t="s">
        <v>1092</v>
      </c>
      <c r="V62" s="3"/>
      <c r="W62" s="121"/>
    </row>
    <row r="63" spans="1:23" x14ac:dyDescent="0.5">
      <c r="A63" s="38">
        <v>2024</v>
      </c>
      <c r="B63" s="38" t="s">
        <v>1086</v>
      </c>
      <c r="C63" s="88" t="s">
        <v>1087</v>
      </c>
      <c r="D63" s="76" t="s">
        <v>709</v>
      </c>
      <c r="E63" s="38" t="s">
        <v>710</v>
      </c>
      <c r="F63" s="38">
        <v>1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77">
        <v>0</v>
      </c>
      <c r="Q63" s="66" t="s">
        <v>1088</v>
      </c>
      <c r="R63" s="38" t="s">
        <v>1089</v>
      </c>
      <c r="S63" s="38" t="s">
        <v>1090</v>
      </c>
      <c r="T63" s="38" t="s">
        <v>1091</v>
      </c>
      <c r="U63" s="38" t="s">
        <v>1092</v>
      </c>
      <c r="V63" s="3"/>
      <c r="W63" s="121"/>
    </row>
    <row r="64" spans="1:23" x14ac:dyDescent="0.5">
      <c r="A64" s="38">
        <v>2024</v>
      </c>
      <c r="B64" s="38" t="s">
        <v>1086</v>
      </c>
      <c r="C64" s="88" t="s">
        <v>1087</v>
      </c>
      <c r="D64" s="76" t="s">
        <v>711</v>
      </c>
      <c r="E64" s="38" t="s">
        <v>712</v>
      </c>
      <c r="F64" s="38">
        <v>1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77">
        <v>0</v>
      </c>
      <c r="Q64" s="66" t="s">
        <v>1088</v>
      </c>
      <c r="R64" s="38" t="s">
        <v>1089</v>
      </c>
      <c r="S64" s="38" t="s">
        <v>1090</v>
      </c>
      <c r="T64" s="38" t="s">
        <v>1091</v>
      </c>
      <c r="U64" s="38" t="s">
        <v>1092</v>
      </c>
      <c r="V64" s="3"/>
      <c r="W64" s="121"/>
    </row>
    <row r="65" spans="1:23" x14ac:dyDescent="0.5">
      <c r="A65" s="38">
        <v>2024</v>
      </c>
      <c r="B65" s="38" t="s">
        <v>1086</v>
      </c>
      <c r="C65" s="88" t="s">
        <v>1087</v>
      </c>
      <c r="D65" s="76" t="s">
        <v>713</v>
      </c>
      <c r="E65" s="38" t="s">
        <v>714</v>
      </c>
      <c r="F65" s="38">
        <v>1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77">
        <v>0</v>
      </c>
      <c r="Q65" s="66" t="s">
        <v>1088</v>
      </c>
      <c r="R65" s="38" t="s">
        <v>1089</v>
      </c>
      <c r="S65" s="38" t="s">
        <v>1090</v>
      </c>
      <c r="T65" s="38" t="s">
        <v>1091</v>
      </c>
      <c r="U65" s="38" t="s">
        <v>1092</v>
      </c>
      <c r="V65" s="3"/>
      <c r="W65" s="121"/>
    </row>
    <row r="66" spans="1:23" x14ac:dyDescent="0.5">
      <c r="A66" s="38">
        <v>2024</v>
      </c>
      <c r="B66" s="38" t="s">
        <v>1086</v>
      </c>
      <c r="C66" s="88" t="s">
        <v>1087</v>
      </c>
      <c r="D66" s="76" t="s">
        <v>715</v>
      </c>
      <c r="E66" s="38" t="s">
        <v>716</v>
      </c>
      <c r="F66" s="38">
        <v>1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77">
        <v>0</v>
      </c>
      <c r="Q66" s="66" t="s">
        <v>1088</v>
      </c>
      <c r="R66" s="38" t="s">
        <v>1089</v>
      </c>
      <c r="S66" s="38" t="s">
        <v>1090</v>
      </c>
      <c r="T66" s="38" t="s">
        <v>1091</v>
      </c>
      <c r="U66" s="38" t="s">
        <v>1092</v>
      </c>
      <c r="V66" s="3"/>
      <c r="W66" s="121"/>
    </row>
    <row r="67" spans="1:23" x14ac:dyDescent="0.5">
      <c r="A67" s="38">
        <v>2024</v>
      </c>
      <c r="B67" s="38" t="s">
        <v>1086</v>
      </c>
      <c r="C67" s="88" t="s">
        <v>1087</v>
      </c>
      <c r="D67" s="76" t="s">
        <v>717</v>
      </c>
      <c r="E67" s="38" t="s">
        <v>718</v>
      </c>
      <c r="F67" s="38">
        <v>1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77">
        <v>0</v>
      </c>
      <c r="Q67" s="66" t="s">
        <v>1088</v>
      </c>
      <c r="R67" s="38" t="s">
        <v>1089</v>
      </c>
      <c r="S67" s="38" t="s">
        <v>1090</v>
      </c>
      <c r="T67" s="38" t="s">
        <v>1091</v>
      </c>
      <c r="U67" s="38" t="s">
        <v>1092</v>
      </c>
      <c r="V67" s="3"/>
      <c r="W67" s="121"/>
    </row>
    <row r="68" spans="1:23" x14ac:dyDescent="0.5">
      <c r="A68" s="38">
        <v>2024</v>
      </c>
      <c r="B68" s="38" t="s">
        <v>1086</v>
      </c>
      <c r="C68" s="88" t="s">
        <v>1087</v>
      </c>
      <c r="D68" s="76" t="s">
        <v>719</v>
      </c>
      <c r="E68" s="38" t="s">
        <v>720</v>
      </c>
      <c r="F68" s="38">
        <v>1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77">
        <v>0</v>
      </c>
      <c r="Q68" s="66" t="s">
        <v>1088</v>
      </c>
      <c r="R68" s="38" t="s">
        <v>1089</v>
      </c>
      <c r="S68" s="38" t="s">
        <v>1090</v>
      </c>
      <c r="T68" s="38" t="s">
        <v>1091</v>
      </c>
      <c r="U68" s="38" t="s">
        <v>1092</v>
      </c>
      <c r="V68" s="3"/>
      <c r="W68" s="121"/>
    </row>
    <row r="69" spans="1:23" x14ac:dyDescent="0.5">
      <c r="A69" s="38">
        <v>2024</v>
      </c>
      <c r="B69" s="38" t="s">
        <v>1086</v>
      </c>
      <c r="C69" s="88" t="s">
        <v>1087</v>
      </c>
      <c r="D69" s="76" t="s">
        <v>721</v>
      </c>
      <c r="E69" s="38" t="s">
        <v>722</v>
      </c>
      <c r="F69" s="38">
        <v>1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77">
        <v>0</v>
      </c>
      <c r="Q69" s="66" t="s">
        <v>1088</v>
      </c>
      <c r="R69" s="38" t="s">
        <v>1089</v>
      </c>
      <c r="S69" s="38" t="s">
        <v>1090</v>
      </c>
      <c r="T69" s="38" t="s">
        <v>1091</v>
      </c>
      <c r="U69" s="38" t="s">
        <v>1092</v>
      </c>
      <c r="V69" s="3"/>
      <c r="W69" s="121"/>
    </row>
    <row r="70" spans="1:23" x14ac:dyDescent="0.5">
      <c r="A70" s="38">
        <v>2024</v>
      </c>
      <c r="B70" s="38" t="s">
        <v>1086</v>
      </c>
      <c r="C70" s="88" t="s">
        <v>1087</v>
      </c>
      <c r="D70" s="76" t="s">
        <v>723</v>
      </c>
      <c r="E70" s="38" t="s">
        <v>724</v>
      </c>
      <c r="F70" s="38">
        <v>1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77">
        <v>0</v>
      </c>
      <c r="Q70" s="66" t="s">
        <v>1088</v>
      </c>
      <c r="R70" s="38" t="s">
        <v>1089</v>
      </c>
      <c r="S70" s="38" t="s">
        <v>1090</v>
      </c>
      <c r="T70" s="38" t="s">
        <v>1091</v>
      </c>
      <c r="U70" s="38" t="s">
        <v>1092</v>
      </c>
      <c r="V70" s="3"/>
      <c r="W70" s="121"/>
    </row>
    <row r="71" spans="1:23" x14ac:dyDescent="0.5">
      <c r="A71" s="38">
        <v>2024</v>
      </c>
      <c r="B71" s="38" t="s">
        <v>1086</v>
      </c>
      <c r="C71" s="88" t="s">
        <v>1087</v>
      </c>
      <c r="D71" s="76" t="s">
        <v>725</v>
      </c>
      <c r="E71" s="38" t="s">
        <v>726</v>
      </c>
      <c r="F71" s="38">
        <v>1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77">
        <v>0</v>
      </c>
      <c r="Q71" s="66" t="s">
        <v>1088</v>
      </c>
      <c r="R71" s="38" t="s">
        <v>1089</v>
      </c>
      <c r="S71" s="38" t="s">
        <v>1090</v>
      </c>
      <c r="T71" s="38" t="s">
        <v>1091</v>
      </c>
      <c r="U71" s="38" t="s">
        <v>1092</v>
      </c>
      <c r="V71" s="3"/>
      <c r="W71" s="121"/>
    </row>
    <row r="72" spans="1:23" x14ac:dyDescent="0.5">
      <c r="A72" s="38">
        <v>2024</v>
      </c>
      <c r="B72" s="38" t="s">
        <v>1086</v>
      </c>
      <c r="C72" s="88" t="s">
        <v>1087</v>
      </c>
      <c r="D72" s="76" t="s">
        <v>727</v>
      </c>
      <c r="E72" s="38" t="s">
        <v>728</v>
      </c>
      <c r="F72" s="38">
        <v>1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77">
        <v>0</v>
      </c>
      <c r="Q72" s="66" t="s">
        <v>1088</v>
      </c>
      <c r="R72" s="38" t="s">
        <v>1089</v>
      </c>
      <c r="S72" s="38" t="s">
        <v>1090</v>
      </c>
      <c r="T72" s="38" t="s">
        <v>1091</v>
      </c>
      <c r="U72" s="38" t="s">
        <v>1092</v>
      </c>
      <c r="V72" s="3"/>
      <c r="W72" s="121"/>
    </row>
    <row r="73" spans="1:23" x14ac:dyDescent="0.5">
      <c r="A73" s="38">
        <v>2024</v>
      </c>
      <c r="B73" s="38" t="s">
        <v>1086</v>
      </c>
      <c r="C73" s="88" t="s">
        <v>1087</v>
      </c>
      <c r="D73" s="76" t="s">
        <v>729</v>
      </c>
      <c r="E73" s="38" t="s">
        <v>730</v>
      </c>
      <c r="F73" s="38">
        <v>1</v>
      </c>
      <c r="G73" s="39">
        <v>-705033478</v>
      </c>
      <c r="H73" s="39">
        <v>0</v>
      </c>
      <c r="I73" s="39">
        <v>-705033478</v>
      </c>
      <c r="J73" s="39">
        <v>0</v>
      </c>
      <c r="K73" s="39">
        <v>14425194</v>
      </c>
      <c r="L73" s="39">
        <v>0</v>
      </c>
      <c r="M73" s="39">
        <v>14425194</v>
      </c>
      <c r="N73" s="39">
        <v>-14425194</v>
      </c>
      <c r="O73" s="39">
        <v>-719458672</v>
      </c>
      <c r="P73" s="77">
        <v>-719458672</v>
      </c>
      <c r="Q73" s="66" t="s">
        <v>1088</v>
      </c>
      <c r="R73" s="38" t="s">
        <v>1089</v>
      </c>
      <c r="S73" s="38" t="s">
        <v>1090</v>
      </c>
      <c r="T73" s="38" t="s">
        <v>1091</v>
      </c>
      <c r="U73" s="38" t="s">
        <v>1092</v>
      </c>
      <c r="V73" s="3"/>
      <c r="W73" s="121"/>
    </row>
    <row r="74" spans="1:23" ht="18" thickBot="1" x14ac:dyDescent="0.55000000000000004">
      <c r="A74" s="38">
        <v>2024</v>
      </c>
      <c r="B74" s="38" t="s">
        <v>1086</v>
      </c>
      <c r="C74" s="88" t="s">
        <v>1087</v>
      </c>
      <c r="D74" s="78" t="s">
        <v>731</v>
      </c>
      <c r="E74" s="79" t="s">
        <v>294</v>
      </c>
      <c r="F74" s="79">
        <v>1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1">
        <v>0</v>
      </c>
      <c r="Q74" s="66" t="s">
        <v>1088</v>
      </c>
      <c r="R74" s="38" t="s">
        <v>1089</v>
      </c>
      <c r="S74" s="38" t="s">
        <v>1090</v>
      </c>
      <c r="T74" s="38" t="s">
        <v>1091</v>
      </c>
      <c r="U74" s="38" t="s">
        <v>1092</v>
      </c>
      <c r="V74" s="3"/>
      <c r="W74" s="121"/>
    </row>
    <row r="75" spans="1:23" x14ac:dyDescent="0.5">
      <c r="A75" s="38">
        <v>2024</v>
      </c>
      <c r="B75" s="38" t="s">
        <v>1086</v>
      </c>
      <c r="C75" s="88" t="s">
        <v>1087</v>
      </c>
      <c r="D75" s="72" t="s">
        <v>732</v>
      </c>
      <c r="E75" s="73" t="s">
        <v>295</v>
      </c>
      <c r="F75" s="73">
        <v>1</v>
      </c>
      <c r="G75" s="74">
        <v>0</v>
      </c>
      <c r="H75" s="74">
        <v>0</v>
      </c>
      <c r="I75" s="74">
        <v>0</v>
      </c>
      <c r="J75" s="74">
        <v>162631700</v>
      </c>
      <c r="K75" s="74">
        <v>0</v>
      </c>
      <c r="L75" s="74">
        <v>162631700</v>
      </c>
      <c r="M75" s="74">
        <v>0</v>
      </c>
      <c r="N75" s="74">
        <v>162631700</v>
      </c>
      <c r="O75" s="74">
        <v>162631700</v>
      </c>
      <c r="P75" s="75">
        <v>162631700</v>
      </c>
      <c r="Q75" s="66" t="s">
        <v>1088</v>
      </c>
      <c r="R75" s="38" t="s">
        <v>1089</v>
      </c>
      <c r="S75" s="38" t="s">
        <v>1090</v>
      </c>
      <c r="T75" s="38" t="s">
        <v>1091</v>
      </c>
      <c r="U75" s="38" t="s">
        <v>1092</v>
      </c>
      <c r="V75" s="3"/>
      <c r="W75" s="121"/>
    </row>
    <row r="76" spans="1:23" x14ac:dyDescent="0.5">
      <c r="A76" s="38">
        <v>2024</v>
      </c>
      <c r="B76" s="38" t="s">
        <v>1086</v>
      </c>
      <c r="C76" s="88" t="s">
        <v>1087</v>
      </c>
      <c r="D76" s="76" t="s">
        <v>733</v>
      </c>
      <c r="E76" s="38" t="s">
        <v>734</v>
      </c>
      <c r="F76" s="38">
        <v>1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77">
        <v>0</v>
      </c>
      <c r="Q76" s="66" t="s">
        <v>1088</v>
      </c>
      <c r="R76" s="38" t="s">
        <v>1089</v>
      </c>
      <c r="S76" s="38" t="s">
        <v>1090</v>
      </c>
      <c r="T76" s="38" t="s">
        <v>1091</v>
      </c>
      <c r="U76" s="38" t="s">
        <v>1092</v>
      </c>
      <c r="V76" s="3"/>
      <c r="W76" s="121"/>
    </row>
    <row r="77" spans="1:23" x14ac:dyDescent="0.5">
      <c r="A77" s="38">
        <v>2024</v>
      </c>
      <c r="B77" s="38" t="s">
        <v>1086</v>
      </c>
      <c r="C77" s="88" t="s">
        <v>1087</v>
      </c>
      <c r="D77" s="76" t="s">
        <v>735</v>
      </c>
      <c r="E77" s="38" t="s">
        <v>736</v>
      </c>
      <c r="F77" s="38">
        <v>1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77">
        <v>0</v>
      </c>
      <c r="Q77" s="66" t="s">
        <v>1088</v>
      </c>
      <c r="R77" s="38" t="s">
        <v>1089</v>
      </c>
      <c r="S77" s="38" t="s">
        <v>1090</v>
      </c>
      <c r="T77" s="38" t="s">
        <v>1091</v>
      </c>
      <c r="U77" s="38" t="s">
        <v>1092</v>
      </c>
      <c r="V77" s="3"/>
      <c r="W77" s="121"/>
    </row>
    <row r="78" spans="1:23" x14ac:dyDescent="0.5">
      <c r="A78" s="38">
        <v>2024</v>
      </c>
      <c r="B78" s="38" t="s">
        <v>1086</v>
      </c>
      <c r="C78" s="88" t="s">
        <v>1087</v>
      </c>
      <c r="D78" s="76" t="s">
        <v>737</v>
      </c>
      <c r="E78" s="38" t="s">
        <v>738</v>
      </c>
      <c r="F78" s="38">
        <v>1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77">
        <v>0</v>
      </c>
      <c r="Q78" s="66" t="s">
        <v>1088</v>
      </c>
      <c r="R78" s="38" t="s">
        <v>1089</v>
      </c>
      <c r="S78" s="38" t="s">
        <v>1090</v>
      </c>
      <c r="T78" s="38" t="s">
        <v>1091</v>
      </c>
      <c r="U78" s="38" t="s">
        <v>1092</v>
      </c>
      <c r="V78" s="3"/>
      <c r="W78" s="121"/>
    </row>
    <row r="79" spans="1:23" x14ac:dyDescent="0.5">
      <c r="A79" s="38">
        <v>2024</v>
      </c>
      <c r="B79" s="38" t="s">
        <v>1086</v>
      </c>
      <c r="C79" s="88" t="s">
        <v>1087</v>
      </c>
      <c r="D79" s="76" t="s">
        <v>739</v>
      </c>
      <c r="E79" s="38" t="s">
        <v>740</v>
      </c>
      <c r="F79" s="38">
        <v>1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77">
        <v>0</v>
      </c>
      <c r="Q79" s="66" t="s">
        <v>1088</v>
      </c>
      <c r="R79" s="38" t="s">
        <v>1089</v>
      </c>
      <c r="S79" s="38" t="s">
        <v>1090</v>
      </c>
      <c r="T79" s="38" t="s">
        <v>1091</v>
      </c>
      <c r="U79" s="38" t="s">
        <v>1092</v>
      </c>
      <c r="V79" s="3"/>
      <c r="W79" s="121"/>
    </row>
    <row r="80" spans="1:23" x14ac:dyDescent="0.5">
      <c r="A80" s="38">
        <v>2024</v>
      </c>
      <c r="B80" s="38" t="s">
        <v>1086</v>
      </c>
      <c r="C80" s="88" t="s">
        <v>1087</v>
      </c>
      <c r="D80" s="76" t="s">
        <v>741</v>
      </c>
      <c r="E80" s="38" t="s">
        <v>742</v>
      </c>
      <c r="F80" s="38">
        <v>1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77">
        <v>0</v>
      </c>
      <c r="Q80" s="66" t="s">
        <v>1088</v>
      </c>
      <c r="R80" s="38" t="s">
        <v>1089</v>
      </c>
      <c r="S80" s="38" t="s">
        <v>1090</v>
      </c>
      <c r="T80" s="38" t="s">
        <v>1091</v>
      </c>
      <c r="U80" s="38" t="s">
        <v>1092</v>
      </c>
      <c r="V80" s="3"/>
      <c r="W80" s="121"/>
    </row>
    <row r="81" spans="1:23" x14ac:dyDescent="0.5">
      <c r="A81" s="38">
        <v>2024</v>
      </c>
      <c r="B81" s="38" t="s">
        <v>1086</v>
      </c>
      <c r="C81" s="88" t="s">
        <v>1087</v>
      </c>
      <c r="D81" s="76" t="s">
        <v>743</v>
      </c>
      <c r="E81" s="38" t="s">
        <v>744</v>
      </c>
      <c r="F81" s="38">
        <v>1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77">
        <v>0</v>
      </c>
      <c r="Q81" s="66" t="s">
        <v>1088</v>
      </c>
      <c r="R81" s="38" t="s">
        <v>1089</v>
      </c>
      <c r="S81" s="38" t="s">
        <v>1090</v>
      </c>
      <c r="T81" s="38" t="s">
        <v>1091</v>
      </c>
      <c r="U81" s="38" t="s">
        <v>1092</v>
      </c>
      <c r="V81" s="3"/>
      <c r="W81" s="121"/>
    </row>
    <row r="82" spans="1:23" x14ac:dyDescent="0.5">
      <c r="A82" s="38">
        <v>2024</v>
      </c>
      <c r="B82" s="38" t="s">
        <v>1086</v>
      </c>
      <c r="C82" s="88" t="s">
        <v>1087</v>
      </c>
      <c r="D82" s="76" t="s">
        <v>745</v>
      </c>
      <c r="E82" s="38" t="s">
        <v>746</v>
      </c>
      <c r="F82" s="38">
        <v>1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77">
        <v>0</v>
      </c>
      <c r="Q82" s="66" t="s">
        <v>1088</v>
      </c>
      <c r="R82" s="38" t="s">
        <v>1089</v>
      </c>
      <c r="S82" s="38" t="s">
        <v>1090</v>
      </c>
      <c r="T82" s="38" t="s">
        <v>1091</v>
      </c>
      <c r="U82" s="38" t="s">
        <v>1092</v>
      </c>
      <c r="V82" s="3"/>
      <c r="W82" s="121"/>
    </row>
    <row r="83" spans="1:23" x14ac:dyDescent="0.5">
      <c r="A83" s="38">
        <v>2024</v>
      </c>
      <c r="B83" s="38" t="s">
        <v>1086</v>
      </c>
      <c r="C83" s="88" t="s">
        <v>1087</v>
      </c>
      <c r="D83" s="76" t="s">
        <v>747</v>
      </c>
      <c r="E83" s="38" t="s">
        <v>748</v>
      </c>
      <c r="F83" s="38">
        <v>1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77">
        <v>0</v>
      </c>
      <c r="Q83" s="66" t="s">
        <v>1088</v>
      </c>
      <c r="R83" s="38" t="s">
        <v>1089</v>
      </c>
      <c r="S83" s="38" t="s">
        <v>1090</v>
      </c>
      <c r="T83" s="38" t="s">
        <v>1091</v>
      </c>
      <c r="U83" s="38" t="s">
        <v>1092</v>
      </c>
      <c r="V83" s="3"/>
      <c r="W83" s="121"/>
    </row>
    <row r="84" spans="1:23" x14ac:dyDescent="0.5">
      <c r="A84" s="38">
        <v>2024</v>
      </c>
      <c r="B84" s="38" t="s">
        <v>1086</v>
      </c>
      <c r="C84" s="88" t="s">
        <v>1087</v>
      </c>
      <c r="D84" s="76" t="s">
        <v>749</v>
      </c>
      <c r="E84" s="38" t="s">
        <v>750</v>
      </c>
      <c r="F84" s="38">
        <v>1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77">
        <v>0</v>
      </c>
      <c r="Q84" s="66" t="s">
        <v>1088</v>
      </c>
      <c r="R84" s="38" t="s">
        <v>1089</v>
      </c>
      <c r="S84" s="38" t="s">
        <v>1090</v>
      </c>
      <c r="T84" s="38" t="s">
        <v>1091</v>
      </c>
      <c r="U84" s="38" t="s">
        <v>1092</v>
      </c>
      <c r="V84" s="3"/>
      <c r="W84" s="121"/>
    </row>
    <row r="85" spans="1:23" x14ac:dyDescent="0.5">
      <c r="A85" s="38">
        <v>2024</v>
      </c>
      <c r="B85" s="38" t="s">
        <v>1086</v>
      </c>
      <c r="C85" s="88" t="s">
        <v>1087</v>
      </c>
      <c r="D85" s="76" t="s">
        <v>751</v>
      </c>
      <c r="E85" s="38" t="s">
        <v>752</v>
      </c>
      <c r="F85" s="38">
        <v>1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77">
        <v>0</v>
      </c>
      <c r="Q85" s="66" t="s">
        <v>1088</v>
      </c>
      <c r="R85" s="38" t="s">
        <v>1089</v>
      </c>
      <c r="S85" s="38" t="s">
        <v>1090</v>
      </c>
      <c r="T85" s="38" t="s">
        <v>1091</v>
      </c>
      <c r="U85" s="38" t="s">
        <v>1092</v>
      </c>
      <c r="V85" s="3"/>
      <c r="W85" s="121"/>
    </row>
    <row r="86" spans="1:23" x14ac:dyDescent="0.5">
      <c r="A86" s="38">
        <v>2024</v>
      </c>
      <c r="B86" s="38" t="s">
        <v>1086</v>
      </c>
      <c r="C86" s="88" t="s">
        <v>1087</v>
      </c>
      <c r="D86" s="76" t="s">
        <v>753</v>
      </c>
      <c r="E86" s="38" t="s">
        <v>754</v>
      </c>
      <c r="F86" s="38">
        <v>1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77">
        <v>0</v>
      </c>
      <c r="Q86" s="66" t="s">
        <v>1088</v>
      </c>
      <c r="R86" s="38" t="s">
        <v>1089</v>
      </c>
      <c r="S86" s="38" t="s">
        <v>1090</v>
      </c>
      <c r="T86" s="38" t="s">
        <v>1091</v>
      </c>
      <c r="U86" s="38" t="s">
        <v>1092</v>
      </c>
      <c r="V86" s="3"/>
      <c r="W86" s="121"/>
    </row>
    <row r="87" spans="1:23" x14ac:dyDescent="0.5">
      <c r="A87" s="38">
        <v>2024</v>
      </c>
      <c r="B87" s="38" t="s">
        <v>1086</v>
      </c>
      <c r="C87" s="88" t="s">
        <v>1087</v>
      </c>
      <c r="D87" s="76" t="s">
        <v>755</v>
      </c>
      <c r="E87" s="38" t="s">
        <v>756</v>
      </c>
      <c r="F87" s="38">
        <v>1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77">
        <v>0</v>
      </c>
      <c r="Q87" s="66" t="s">
        <v>1088</v>
      </c>
      <c r="R87" s="38" t="s">
        <v>1089</v>
      </c>
      <c r="S87" s="38" t="s">
        <v>1090</v>
      </c>
      <c r="T87" s="38" t="s">
        <v>1091</v>
      </c>
      <c r="U87" s="38" t="s">
        <v>1092</v>
      </c>
      <c r="V87" s="3"/>
      <c r="W87" s="121"/>
    </row>
    <row r="88" spans="1:23" x14ac:dyDescent="0.5">
      <c r="A88" s="38">
        <v>2024</v>
      </c>
      <c r="B88" s="38" t="s">
        <v>1086</v>
      </c>
      <c r="C88" s="88" t="s">
        <v>1087</v>
      </c>
      <c r="D88" s="76" t="s">
        <v>757</v>
      </c>
      <c r="E88" s="38" t="s">
        <v>758</v>
      </c>
      <c r="F88" s="38">
        <v>1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77">
        <v>0</v>
      </c>
      <c r="Q88" s="66" t="s">
        <v>1088</v>
      </c>
      <c r="R88" s="38" t="s">
        <v>1089</v>
      </c>
      <c r="S88" s="38" t="s">
        <v>1090</v>
      </c>
      <c r="T88" s="38" t="s">
        <v>1091</v>
      </c>
      <c r="U88" s="38" t="s">
        <v>1092</v>
      </c>
      <c r="V88" s="3"/>
      <c r="W88" s="121"/>
    </row>
    <row r="89" spans="1:23" x14ac:dyDescent="0.5">
      <c r="A89" s="38">
        <v>2024</v>
      </c>
      <c r="B89" s="38" t="s">
        <v>1086</v>
      </c>
      <c r="C89" s="88" t="s">
        <v>1087</v>
      </c>
      <c r="D89" s="76" t="s">
        <v>759</v>
      </c>
      <c r="E89" s="38" t="s">
        <v>760</v>
      </c>
      <c r="F89" s="38">
        <v>1</v>
      </c>
      <c r="G89" s="39">
        <v>62188174710</v>
      </c>
      <c r="H89" s="39">
        <v>0</v>
      </c>
      <c r="I89" s="39">
        <v>62188174710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62188174710</v>
      </c>
      <c r="P89" s="77">
        <v>62188174710</v>
      </c>
      <c r="Q89" s="66" t="s">
        <v>1088</v>
      </c>
      <c r="R89" s="38" t="s">
        <v>1089</v>
      </c>
      <c r="S89" s="38" t="s">
        <v>1090</v>
      </c>
      <c r="T89" s="38" t="s">
        <v>1091</v>
      </c>
      <c r="U89" s="38" t="s">
        <v>1092</v>
      </c>
      <c r="V89" s="3"/>
      <c r="W89" s="121"/>
    </row>
    <row r="90" spans="1:23" x14ac:dyDescent="0.5">
      <c r="A90" s="38">
        <v>2024</v>
      </c>
      <c r="B90" s="38" t="s">
        <v>1086</v>
      </c>
      <c r="C90" s="88" t="s">
        <v>1087</v>
      </c>
      <c r="D90" s="76" t="s">
        <v>761</v>
      </c>
      <c r="E90" s="38" t="s">
        <v>296</v>
      </c>
      <c r="F90" s="38">
        <v>1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77">
        <v>0</v>
      </c>
      <c r="Q90" s="66" t="s">
        <v>1088</v>
      </c>
      <c r="R90" s="38" t="s">
        <v>1089</v>
      </c>
      <c r="S90" s="38" t="s">
        <v>1090</v>
      </c>
      <c r="T90" s="38" t="s">
        <v>1091</v>
      </c>
      <c r="U90" s="38" t="s">
        <v>1092</v>
      </c>
      <c r="V90" s="3"/>
      <c r="W90" s="121"/>
    </row>
    <row r="91" spans="1:23" x14ac:dyDescent="0.5">
      <c r="A91" s="38">
        <v>2024</v>
      </c>
      <c r="B91" s="38" t="s">
        <v>1086</v>
      </c>
      <c r="C91" s="88" t="s">
        <v>1087</v>
      </c>
      <c r="D91" s="76" t="s">
        <v>762</v>
      </c>
      <c r="E91" s="38" t="s">
        <v>763</v>
      </c>
      <c r="F91" s="38">
        <v>1</v>
      </c>
      <c r="G91" s="39">
        <v>0</v>
      </c>
      <c r="H91" s="39">
        <v>0</v>
      </c>
      <c r="I91" s="39">
        <v>0</v>
      </c>
      <c r="J91" s="39">
        <v>0</v>
      </c>
      <c r="K91" s="39">
        <v>56320111</v>
      </c>
      <c r="L91" s="39">
        <v>0</v>
      </c>
      <c r="M91" s="39">
        <v>56320111</v>
      </c>
      <c r="N91" s="39">
        <v>-56320111</v>
      </c>
      <c r="O91" s="39">
        <v>-56320111</v>
      </c>
      <c r="P91" s="77">
        <v>-56320111</v>
      </c>
      <c r="Q91" s="66" t="s">
        <v>1088</v>
      </c>
      <c r="R91" s="38" t="s">
        <v>1089</v>
      </c>
      <c r="S91" s="38" t="s">
        <v>1090</v>
      </c>
      <c r="T91" s="38" t="s">
        <v>1091</v>
      </c>
      <c r="U91" s="38" t="s">
        <v>1092</v>
      </c>
      <c r="V91" s="3"/>
      <c r="W91" s="121"/>
    </row>
    <row r="92" spans="1:23" x14ac:dyDescent="0.5">
      <c r="A92" s="38">
        <v>2024</v>
      </c>
      <c r="B92" s="38" t="s">
        <v>1086</v>
      </c>
      <c r="C92" s="88" t="s">
        <v>1087</v>
      </c>
      <c r="D92" s="76" t="s">
        <v>764</v>
      </c>
      <c r="E92" s="38" t="s">
        <v>765</v>
      </c>
      <c r="F92" s="38">
        <v>1</v>
      </c>
      <c r="G92" s="39">
        <v>0</v>
      </c>
      <c r="H92" s="39">
        <v>0</v>
      </c>
      <c r="I92" s="39">
        <v>0</v>
      </c>
      <c r="J92" s="39">
        <v>0</v>
      </c>
      <c r="K92" s="39">
        <v>33729336</v>
      </c>
      <c r="L92" s="39">
        <v>0</v>
      </c>
      <c r="M92" s="39">
        <v>33729336</v>
      </c>
      <c r="N92" s="39">
        <v>-33729336</v>
      </c>
      <c r="O92" s="39">
        <v>-33729336</v>
      </c>
      <c r="P92" s="77">
        <v>-33729336</v>
      </c>
      <c r="Q92" s="66" t="s">
        <v>1088</v>
      </c>
      <c r="R92" s="38" t="s">
        <v>1089</v>
      </c>
      <c r="S92" s="38" t="s">
        <v>1090</v>
      </c>
      <c r="T92" s="38" t="s">
        <v>1091</v>
      </c>
      <c r="U92" s="38" t="s">
        <v>1092</v>
      </c>
      <c r="V92" s="3"/>
      <c r="W92" s="121"/>
    </row>
    <row r="93" spans="1:23" x14ac:dyDescent="0.5">
      <c r="A93" s="38">
        <v>2024</v>
      </c>
      <c r="B93" s="38" t="s">
        <v>1086</v>
      </c>
      <c r="C93" s="88" t="s">
        <v>1087</v>
      </c>
      <c r="D93" s="76" t="s">
        <v>766</v>
      </c>
      <c r="E93" s="38" t="s">
        <v>767</v>
      </c>
      <c r="F93" s="38">
        <v>1</v>
      </c>
      <c r="G93" s="39">
        <v>0</v>
      </c>
      <c r="H93" s="39">
        <v>0</v>
      </c>
      <c r="I93" s="39">
        <v>0</v>
      </c>
      <c r="J93" s="39">
        <v>0</v>
      </c>
      <c r="K93" s="39">
        <v>2540364</v>
      </c>
      <c r="L93" s="39">
        <v>0</v>
      </c>
      <c r="M93" s="39">
        <v>2540364</v>
      </c>
      <c r="N93" s="39">
        <v>-2540364</v>
      </c>
      <c r="O93" s="39">
        <v>-2540364</v>
      </c>
      <c r="P93" s="77">
        <v>-2540364</v>
      </c>
      <c r="Q93" s="66" t="s">
        <v>1088</v>
      </c>
      <c r="R93" s="38" t="s">
        <v>1089</v>
      </c>
      <c r="S93" s="38" t="s">
        <v>1090</v>
      </c>
      <c r="T93" s="38" t="s">
        <v>1091</v>
      </c>
      <c r="U93" s="38" t="s">
        <v>1092</v>
      </c>
      <c r="V93" s="3"/>
      <c r="W93" s="121"/>
    </row>
    <row r="94" spans="1:23" x14ac:dyDescent="0.5">
      <c r="A94" s="38">
        <v>2024</v>
      </c>
      <c r="B94" s="38" t="s">
        <v>1086</v>
      </c>
      <c r="C94" s="88" t="s">
        <v>1087</v>
      </c>
      <c r="D94" s="76" t="s">
        <v>768</v>
      </c>
      <c r="E94" s="38" t="s">
        <v>769</v>
      </c>
      <c r="F94" s="38">
        <v>1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77">
        <v>0</v>
      </c>
      <c r="Q94" s="66" t="s">
        <v>1088</v>
      </c>
      <c r="R94" s="38" t="s">
        <v>1089</v>
      </c>
      <c r="S94" s="38" t="s">
        <v>1090</v>
      </c>
      <c r="T94" s="38" t="s">
        <v>1091</v>
      </c>
      <c r="U94" s="38" t="s">
        <v>1092</v>
      </c>
      <c r="V94" s="3"/>
      <c r="W94" s="121"/>
    </row>
    <row r="95" spans="1:23" x14ac:dyDescent="0.5">
      <c r="A95" s="38">
        <v>2024</v>
      </c>
      <c r="B95" s="38" t="s">
        <v>1086</v>
      </c>
      <c r="C95" s="88" t="s">
        <v>1087</v>
      </c>
      <c r="D95" s="76" t="s">
        <v>770</v>
      </c>
      <c r="E95" s="38" t="s">
        <v>771</v>
      </c>
      <c r="F95" s="38">
        <v>1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77">
        <v>0</v>
      </c>
      <c r="Q95" s="66" t="s">
        <v>1088</v>
      </c>
      <c r="R95" s="38" t="s">
        <v>1089</v>
      </c>
      <c r="S95" s="38" t="s">
        <v>1090</v>
      </c>
      <c r="T95" s="38" t="s">
        <v>1091</v>
      </c>
      <c r="U95" s="38" t="s">
        <v>1092</v>
      </c>
      <c r="V95" s="3"/>
      <c r="W95" s="121"/>
    </row>
    <row r="96" spans="1:23" x14ac:dyDescent="0.5">
      <c r="A96" s="38">
        <v>2024</v>
      </c>
      <c r="B96" s="38" t="s">
        <v>1086</v>
      </c>
      <c r="C96" s="88" t="s">
        <v>1087</v>
      </c>
      <c r="D96" s="76" t="s">
        <v>772</v>
      </c>
      <c r="E96" s="38" t="s">
        <v>773</v>
      </c>
      <c r="F96" s="38">
        <v>1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77">
        <v>0</v>
      </c>
      <c r="Q96" s="66" t="s">
        <v>1088</v>
      </c>
      <c r="R96" s="38" t="s">
        <v>1089</v>
      </c>
      <c r="S96" s="38" t="s">
        <v>1090</v>
      </c>
      <c r="T96" s="38" t="s">
        <v>1091</v>
      </c>
      <c r="U96" s="38" t="s">
        <v>1092</v>
      </c>
      <c r="V96" s="3"/>
      <c r="W96" s="121"/>
    </row>
    <row r="97" spans="1:23" x14ac:dyDescent="0.5">
      <c r="A97" s="38">
        <v>2024</v>
      </c>
      <c r="B97" s="38" t="s">
        <v>1086</v>
      </c>
      <c r="C97" s="88" t="s">
        <v>1087</v>
      </c>
      <c r="D97" s="76" t="s">
        <v>774</v>
      </c>
      <c r="E97" s="38" t="s">
        <v>775</v>
      </c>
      <c r="F97" s="38">
        <v>1</v>
      </c>
      <c r="G97" s="39">
        <v>0</v>
      </c>
      <c r="H97" s="39">
        <v>0</v>
      </c>
      <c r="I97" s="39">
        <v>0</v>
      </c>
      <c r="J97" s="39">
        <v>0</v>
      </c>
      <c r="K97" s="39">
        <v>5860260</v>
      </c>
      <c r="L97" s="39">
        <v>0</v>
      </c>
      <c r="M97" s="39">
        <v>5860260</v>
      </c>
      <c r="N97" s="39">
        <v>-5860260</v>
      </c>
      <c r="O97" s="39">
        <v>-5860260</v>
      </c>
      <c r="P97" s="77">
        <v>-5860260</v>
      </c>
      <c r="Q97" s="66" t="s">
        <v>1088</v>
      </c>
      <c r="R97" s="38" t="s">
        <v>1089</v>
      </c>
      <c r="S97" s="38" t="s">
        <v>1090</v>
      </c>
      <c r="T97" s="38" t="s">
        <v>1091</v>
      </c>
      <c r="U97" s="38" t="s">
        <v>1092</v>
      </c>
      <c r="V97" s="3"/>
      <c r="W97" s="121"/>
    </row>
    <row r="98" spans="1:23" x14ac:dyDescent="0.5">
      <c r="A98" s="38">
        <v>2024</v>
      </c>
      <c r="B98" s="38" t="s">
        <v>1086</v>
      </c>
      <c r="C98" s="88" t="s">
        <v>1087</v>
      </c>
      <c r="D98" s="76" t="s">
        <v>776</v>
      </c>
      <c r="E98" s="38" t="s">
        <v>777</v>
      </c>
      <c r="F98" s="38">
        <v>1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77">
        <v>0</v>
      </c>
      <c r="Q98" s="66" t="s">
        <v>1088</v>
      </c>
      <c r="R98" s="38" t="s">
        <v>1089</v>
      </c>
      <c r="S98" s="38" t="s">
        <v>1090</v>
      </c>
      <c r="T98" s="38" t="s">
        <v>1091</v>
      </c>
      <c r="U98" s="38" t="s">
        <v>1092</v>
      </c>
      <c r="V98" s="3"/>
      <c r="W98" s="121"/>
    </row>
    <row r="99" spans="1:23" x14ac:dyDescent="0.5">
      <c r="A99" s="38">
        <v>2024</v>
      </c>
      <c r="B99" s="38" t="s">
        <v>1086</v>
      </c>
      <c r="C99" s="88" t="s">
        <v>1087</v>
      </c>
      <c r="D99" s="76" t="s">
        <v>778</v>
      </c>
      <c r="E99" s="38" t="s">
        <v>779</v>
      </c>
      <c r="F99" s="38">
        <v>1</v>
      </c>
      <c r="G99" s="39">
        <v>0</v>
      </c>
      <c r="H99" s="39">
        <v>0</v>
      </c>
      <c r="I99" s="39">
        <v>0</v>
      </c>
      <c r="J99" s="39">
        <v>0</v>
      </c>
      <c r="K99" s="39">
        <v>852981</v>
      </c>
      <c r="L99" s="39">
        <v>0</v>
      </c>
      <c r="M99" s="39">
        <v>852981</v>
      </c>
      <c r="N99" s="39">
        <v>-852981</v>
      </c>
      <c r="O99" s="39">
        <v>-852981</v>
      </c>
      <c r="P99" s="77">
        <v>-852981</v>
      </c>
      <c r="Q99" s="66" t="s">
        <v>1088</v>
      </c>
      <c r="R99" s="38" t="s">
        <v>1089</v>
      </c>
      <c r="S99" s="38" t="s">
        <v>1090</v>
      </c>
      <c r="T99" s="38" t="s">
        <v>1091</v>
      </c>
      <c r="U99" s="38" t="s">
        <v>1092</v>
      </c>
      <c r="V99" s="3"/>
      <c r="W99" s="121"/>
    </row>
    <row r="100" spans="1:23" x14ac:dyDescent="0.5">
      <c r="A100" s="38">
        <v>2024</v>
      </c>
      <c r="B100" s="38" t="s">
        <v>1086</v>
      </c>
      <c r="C100" s="88" t="s">
        <v>1087</v>
      </c>
      <c r="D100" s="76" t="s">
        <v>780</v>
      </c>
      <c r="E100" s="38" t="s">
        <v>781</v>
      </c>
      <c r="F100" s="38">
        <v>1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77">
        <v>0</v>
      </c>
      <c r="Q100" s="66" t="s">
        <v>1088</v>
      </c>
      <c r="R100" s="38" t="s">
        <v>1089</v>
      </c>
      <c r="S100" s="38" t="s">
        <v>1090</v>
      </c>
      <c r="T100" s="38" t="s">
        <v>1091</v>
      </c>
      <c r="U100" s="38" t="s">
        <v>1092</v>
      </c>
      <c r="V100" s="3"/>
      <c r="W100" s="121"/>
    </row>
    <row r="101" spans="1:23" x14ac:dyDescent="0.5">
      <c r="A101" s="38">
        <v>2024</v>
      </c>
      <c r="B101" s="38" t="s">
        <v>1086</v>
      </c>
      <c r="C101" s="88" t="s">
        <v>1087</v>
      </c>
      <c r="D101" s="76" t="s">
        <v>782</v>
      </c>
      <c r="E101" s="38" t="s">
        <v>783</v>
      </c>
      <c r="F101" s="38">
        <v>1</v>
      </c>
      <c r="G101" s="39">
        <v>0</v>
      </c>
      <c r="H101" s="39">
        <v>0</v>
      </c>
      <c r="I101" s="39">
        <v>0</v>
      </c>
      <c r="J101" s="39">
        <v>0</v>
      </c>
      <c r="K101" s="39">
        <v>2508820</v>
      </c>
      <c r="L101" s="39">
        <v>0</v>
      </c>
      <c r="M101" s="39">
        <v>2508820</v>
      </c>
      <c r="N101" s="39">
        <v>-2508820</v>
      </c>
      <c r="O101" s="39">
        <v>-2508820</v>
      </c>
      <c r="P101" s="77">
        <v>-2508820</v>
      </c>
      <c r="Q101" s="66" t="s">
        <v>1088</v>
      </c>
      <c r="R101" s="38" t="s">
        <v>1089</v>
      </c>
      <c r="S101" s="38" t="s">
        <v>1090</v>
      </c>
      <c r="T101" s="38" t="s">
        <v>1091</v>
      </c>
      <c r="U101" s="38" t="s">
        <v>1092</v>
      </c>
      <c r="V101" s="3"/>
      <c r="W101" s="121"/>
    </row>
    <row r="102" spans="1:23" x14ac:dyDescent="0.5">
      <c r="A102" s="38">
        <v>2024</v>
      </c>
      <c r="B102" s="38" t="s">
        <v>1086</v>
      </c>
      <c r="C102" s="88" t="s">
        <v>1087</v>
      </c>
      <c r="D102" s="76" t="s">
        <v>784</v>
      </c>
      <c r="E102" s="38" t="s">
        <v>785</v>
      </c>
      <c r="F102" s="38">
        <v>1</v>
      </c>
      <c r="G102" s="39">
        <v>0</v>
      </c>
      <c r="H102" s="39">
        <v>0</v>
      </c>
      <c r="I102" s="39">
        <v>0</v>
      </c>
      <c r="J102" s="39">
        <v>0</v>
      </c>
      <c r="K102" s="39">
        <v>10429010</v>
      </c>
      <c r="L102" s="39">
        <v>0</v>
      </c>
      <c r="M102" s="39">
        <v>10429010</v>
      </c>
      <c r="N102" s="39">
        <v>-10429010</v>
      </c>
      <c r="O102" s="39">
        <v>-10429010</v>
      </c>
      <c r="P102" s="77">
        <v>-10429010</v>
      </c>
      <c r="Q102" s="66" t="s">
        <v>1088</v>
      </c>
      <c r="R102" s="38" t="s">
        <v>1089</v>
      </c>
      <c r="S102" s="38" t="s">
        <v>1090</v>
      </c>
      <c r="T102" s="38" t="s">
        <v>1091</v>
      </c>
      <c r="U102" s="38" t="s">
        <v>1092</v>
      </c>
      <c r="V102" s="3"/>
      <c r="W102" s="121"/>
    </row>
    <row r="103" spans="1:23" x14ac:dyDescent="0.5">
      <c r="A103" s="38">
        <v>2024</v>
      </c>
      <c r="B103" s="38" t="s">
        <v>1086</v>
      </c>
      <c r="C103" s="88" t="s">
        <v>1087</v>
      </c>
      <c r="D103" s="76" t="s">
        <v>786</v>
      </c>
      <c r="E103" s="38" t="s">
        <v>787</v>
      </c>
      <c r="F103" s="38">
        <v>1</v>
      </c>
      <c r="G103" s="39">
        <v>0</v>
      </c>
      <c r="H103" s="39">
        <v>0</v>
      </c>
      <c r="I103" s="39">
        <v>0</v>
      </c>
      <c r="J103" s="39">
        <v>0</v>
      </c>
      <c r="K103" s="39">
        <v>64543619</v>
      </c>
      <c r="L103" s="39">
        <v>0</v>
      </c>
      <c r="M103" s="39">
        <v>64543619</v>
      </c>
      <c r="N103" s="39">
        <v>-64543619</v>
      </c>
      <c r="O103" s="39">
        <v>-64543619</v>
      </c>
      <c r="P103" s="77">
        <v>-64543619</v>
      </c>
      <c r="Q103" s="66" t="s">
        <v>1088</v>
      </c>
      <c r="R103" s="38" t="s">
        <v>1089</v>
      </c>
      <c r="S103" s="38" t="s">
        <v>1090</v>
      </c>
      <c r="T103" s="38" t="s">
        <v>1091</v>
      </c>
      <c r="U103" s="38" t="s">
        <v>1092</v>
      </c>
      <c r="V103" s="3"/>
      <c r="W103" s="121"/>
    </row>
    <row r="104" spans="1:23" x14ac:dyDescent="0.5">
      <c r="A104" s="38">
        <v>2024</v>
      </c>
      <c r="B104" s="38" t="s">
        <v>1086</v>
      </c>
      <c r="C104" s="88" t="s">
        <v>1087</v>
      </c>
      <c r="D104" s="76" t="s">
        <v>788</v>
      </c>
      <c r="E104" s="38" t="s">
        <v>789</v>
      </c>
      <c r="F104" s="38">
        <v>1</v>
      </c>
      <c r="G104" s="39">
        <v>-58399144903</v>
      </c>
      <c r="H104" s="39">
        <v>0</v>
      </c>
      <c r="I104" s="39">
        <v>-58399144903</v>
      </c>
      <c r="J104" s="39">
        <v>0</v>
      </c>
      <c r="K104" s="39">
        <v>33472414</v>
      </c>
      <c r="L104" s="39">
        <v>0</v>
      </c>
      <c r="M104" s="39">
        <v>33472414</v>
      </c>
      <c r="N104" s="39">
        <v>-33472414</v>
      </c>
      <c r="O104" s="39">
        <v>-58432617317</v>
      </c>
      <c r="P104" s="77">
        <v>-58432617317</v>
      </c>
      <c r="Q104" s="66" t="s">
        <v>1088</v>
      </c>
      <c r="R104" s="38" t="s">
        <v>1089</v>
      </c>
      <c r="S104" s="38" t="s">
        <v>1090</v>
      </c>
      <c r="T104" s="38" t="s">
        <v>1091</v>
      </c>
      <c r="U104" s="38" t="s">
        <v>1092</v>
      </c>
      <c r="V104" s="3"/>
      <c r="W104" s="121"/>
    </row>
    <row r="105" spans="1:23" ht="18" thickBot="1" x14ac:dyDescent="0.55000000000000004">
      <c r="A105" s="38">
        <v>2024</v>
      </c>
      <c r="B105" s="38" t="s">
        <v>1086</v>
      </c>
      <c r="C105" s="88" t="s">
        <v>1087</v>
      </c>
      <c r="D105" s="78" t="s">
        <v>790</v>
      </c>
      <c r="E105" s="79" t="s">
        <v>297</v>
      </c>
      <c r="F105" s="79">
        <v>1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0">
        <v>0</v>
      </c>
      <c r="O105" s="80">
        <v>0</v>
      </c>
      <c r="P105" s="81">
        <v>0</v>
      </c>
      <c r="Q105" s="66" t="s">
        <v>1088</v>
      </c>
      <c r="R105" s="38" t="s">
        <v>1089</v>
      </c>
      <c r="S105" s="38" t="s">
        <v>1090</v>
      </c>
      <c r="T105" s="38" t="s">
        <v>1091</v>
      </c>
      <c r="U105" s="38" t="s">
        <v>1092</v>
      </c>
      <c r="V105" s="3"/>
      <c r="W105" s="121"/>
    </row>
    <row r="106" spans="1:23" x14ac:dyDescent="0.5">
      <c r="A106" s="38">
        <v>2024</v>
      </c>
      <c r="B106" s="38" t="s">
        <v>1086</v>
      </c>
      <c r="C106" s="88" t="s">
        <v>1087</v>
      </c>
      <c r="D106" s="72" t="s">
        <v>791</v>
      </c>
      <c r="E106" s="73" t="s">
        <v>298</v>
      </c>
      <c r="F106" s="73">
        <v>1</v>
      </c>
      <c r="G106" s="74">
        <v>5346000</v>
      </c>
      <c r="H106" s="74">
        <v>0</v>
      </c>
      <c r="I106" s="74">
        <v>5346000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5346000</v>
      </c>
      <c r="P106" s="75">
        <v>5346000</v>
      </c>
      <c r="Q106" s="66" t="s">
        <v>1088</v>
      </c>
      <c r="R106" s="38" t="s">
        <v>1089</v>
      </c>
      <c r="S106" s="38" t="s">
        <v>1090</v>
      </c>
      <c r="T106" s="38" t="s">
        <v>1091</v>
      </c>
      <c r="U106" s="38" t="s">
        <v>1092</v>
      </c>
      <c r="V106" s="3"/>
      <c r="W106" s="121"/>
    </row>
    <row r="107" spans="1:23" x14ac:dyDescent="0.5">
      <c r="A107" s="38">
        <v>2024</v>
      </c>
      <c r="B107" s="38" t="s">
        <v>1086</v>
      </c>
      <c r="C107" s="88" t="s">
        <v>1087</v>
      </c>
      <c r="D107" s="76" t="s">
        <v>792</v>
      </c>
      <c r="E107" s="38" t="s">
        <v>299</v>
      </c>
      <c r="F107" s="38">
        <v>1</v>
      </c>
      <c r="G107" s="39">
        <v>-892782</v>
      </c>
      <c r="H107" s="39">
        <v>0</v>
      </c>
      <c r="I107" s="39">
        <v>-892782</v>
      </c>
      <c r="J107" s="39">
        <v>0</v>
      </c>
      <c r="K107" s="39">
        <v>892782</v>
      </c>
      <c r="L107" s="39">
        <v>0</v>
      </c>
      <c r="M107" s="39">
        <v>892782</v>
      </c>
      <c r="N107" s="39">
        <v>-892782</v>
      </c>
      <c r="O107" s="39">
        <v>-1785564</v>
      </c>
      <c r="P107" s="77">
        <v>-1785564</v>
      </c>
      <c r="Q107" s="66" t="s">
        <v>1088</v>
      </c>
      <c r="R107" s="38" t="s">
        <v>1089</v>
      </c>
      <c r="S107" s="38" t="s">
        <v>1090</v>
      </c>
      <c r="T107" s="38" t="s">
        <v>1091</v>
      </c>
      <c r="U107" s="38" t="s">
        <v>1092</v>
      </c>
      <c r="V107" s="3"/>
      <c r="W107" s="121"/>
    </row>
    <row r="108" spans="1:23" ht="18" thickBot="1" x14ac:dyDescent="0.55000000000000004">
      <c r="A108" s="38">
        <v>2024</v>
      </c>
      <c r="B108" s="38" t="s">
        <v>1086</v>
      </c>
      <c r="C108" s="88" t="s">
        <v>1087</v>
      </c>
      <c r="D108" s="78" t="s">
        <v>793</v>
      </c>
      <c r="E108" s="79" t="s">
        <v>300</v>
      </c>
      <c r="F108" s="79">
        <v>1</v>
      </c>
      <c r="G108" s="80">
        <v>0</v>
      </c>
      <c r="H108" s="80">
        <v>0</v>
      </c>
      <c r="I108" s="80">
        <v>0</v>
      </c>
      <c r="J108" s="80">
        <v>0</v>
      </c>
      <c r="K108" s="80">
        <v>0</v>
      </c>
      <c r="L108" s="80">
        <v>0</v>
      </c>
      <c r="M108" s="80">
        <v>0</v>
      </c>
      <c r="N108" s="80">
        <v>0</v>
      </c>
      <c r="O108" s="80">
        <v>0</v>
      </c>
      <c r="P108" s="81">
        <v>0</v>
      </c>
      <c r="Q108" s="66" t="s">
        <v>1088</v>
      </c>
      <c r="R108" s="38" t="s">
        <v>1089</v>
      </c>
      <c r="S108" s="38" t="s">
        <v>1090</v>
      </c>
      <c r="T108" s="38" t="s">
        <v>1091</v>
      </c>
      <c r="U108" s="38" t="s">
        <v>1092</v>
      </c>
      <c r="V108" s="3"/>
      <c r="W108" s="121"/>
    </row>
    <row r="109" spans="1:23" ht="18" thickBot="1" x14ac:dyDescent="0.55000000000000004">
      <c r="A109" s="38">
        <v>2024</v>
      </c>
      <c r="B109" s="38" t="s">
        <v>1086</v>
      </c>
      <c r="C109" s="88" t="s">
        <v>1087</v>
      </c>
      <c r="D109" s="107" t="s">
        <v>794</v>
      </c>
      <c r="E109" s="108" t="s">
        <v>301</v>
      </c>
      <c r="F109" s="108">
        <v>1</v>
      </c>
      <c r="G109" s="109">
        <v>7830000</v>
      </c>
      <c r="H109" s="109">
        <v>0</v>
      </c>
      <c r="I109" s="109">
        <v>7830000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7830000</v>
      </c>
      <c r="P109" s="110">
        <v>7830000</v>
      </c>
      <c r="Q109" s="66" t="s">
        <v>1088</v>
      </c>
      <c r="R109" s="38" t="s">
        <v>1089</v>
      </c>
      <c r="S109" s="38" t="s">
        <v>1090</v>
      </c>
      <c r="T109" s="38" t="s">
        <v>1091</v>
      </c>
      <c r="U109" s="38" t="s">
        <v>1092</v>
      </c>
      <c r="V109" s="3"/>
      <c r="W109" s="121"/>
    </row>
    <row r="110" spans="1:23" x14ac:dyDescent="0.5">
      <c r="A110" s="38">
        <v>2024</v>
      </c>
      <c r="B110" s="38" t="s">
        <v>1086</v>
      </c>
      <c r="C110" s="88" t="s">
        <v>1087</v>
      </c>
      <c r="D110" s="72" t="s">
        <v>795</v>
      </c>
      <c r="E110" s="73" t="s">
        <v>302</v>
      </c>
      <c r="F110" s="73">
        <v>1</v>
      </c>
      <c r="G110" s="74">
        <v>980310105</v>
      </c>
      <c r="H110" s="74">
        <v>0</v>
      </c>
      <c r="I110" s="74">
        <v>980310105</v>
      </c>
      <c r="J110" s="74">
        <v>16804150</v>
      </c>
      <c r="K110" s="74">
        <v>0</v>
      </c>
      <c r="L110" s="74">
        <v>16804150</v>
      </c>
      <c r="M110" s="74">
        <v>0</v>
      </c>
      <c r="N110" s="74">
        <v>16804150</v>
      </c>
      <c r="O110" s="74">
        <v>997114255</v>
      </c>
      <c r="P110" s="75">
        <v>997114255</v>
      </c>
      <c r="Q110" s="66" t="s">
        <v>1088</v>
      </c>
      <c r="R110" s="38" t="s">
        <v>1089</v>
      </c>
      <c r="S110" s="38" t="s">
        <v>1090</v>
      </c>
      <c r="T110" s="38" t="s">
        <v>1091</v>
      </c>
      <c r="U110" s="38" t="s">
        <v>1092</v>
      </c>
      <c r="V110" s="3"/>
      <c r="W110" s="121"/>
    </row>
    <row r="111" spans="1:23" x14ac:dyDescent="0.5">
      <c r="A111" s="38">
        <v>2024</v>
      </c>
      <c r="B111" s="38" t="s">
        <v>1086</v>
      </c>
      <c r="C111" s="88" t="s">
        <v>1087</v>
      </c>
      <c r="D111" s="76" t="s">
        <v>796</v>
      </c>
      <c r="E111" s="38" t="s">
        <v>797</v>
      </c>
      <c r="F111" s="38">
        <v>1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77">
        <v>0</v>
      </c>
      <c r="Q111" s="66" t="s">
        <v>1088</v>
      </c>
      <c r="R111" s="38" t="s">
        <v>1089</v>
      </c>
      <c r="S111" s="38" t="s">
        <v>1090</v>
      </c>
      <c r="T111" s="38" t="s">
        <v>1091</v>
      </c>
      <c r="U111" s="38" t="s">
        <v>1092</v>
      </c>
      <c r="V111" s="3"/>
      <c r="W111" s="121"/>
    </row>
    <row r="112" spans="1:23" x14ac:dyDescent="0.5">
      <c r="A112" s="38">
        <v>2024</v>
      </c>
      <c r="B112" s="38" t="s">
        <v>1086</v>
      </c>
      <c r="C112" s="88" t="s">
        <v>1087</v>
      </c>
      <c r="D112" s="76" t="s">
        <v>798</v>
      </c>
      <c r="E112" s="38" t="s">
        <v>799</v>
      </c>
      <c r="F112" s="38">
        <v>1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77">
        <v>0</v>
      </c>
      <c r="Q112" s="66" t="s">
        <v>1088</v>
      </c>
      <c r="R112" s="38" t="s">
        <v>1089</v>
      </c>
      <c r="S112" s="38" t="s">
        <v>1090</v>
      </c>
      <c r="T112" s="38" t="s">
        <v>1091</v>
      </c>
      <c r="U112" s="38" t="s">
        <v>1092</v>
      </c>
      <c r="V112" s="3"/>
      <c r="W112" s="121"/>
    </row>
    <row r="113" spans="1:23" x14ac:dyDescent="0.5">
      <c r="A113" s="38">
        <v>2024</v>
      </c>
      <c r="B113" s="38" t="s">
        <v>1086</v>
      </c>
      <c r="C113" s="88" t="s">
        <v>1087</v>
      </c>
      <c r="D113" s="76" t="s">
        <v>800</v>
      </c>
      <c r="E113" s="38" t="s">
        <v>303</v>
      </c>
      <c r="F113" s="38">
        <v>1</v>
      </c>
      <c r="G113" s="39">
        <v>-906742659</v>
      </c>
      <c r="H113" s="39">
        <v>0</v>
      </c>
      <c r="I113" s="39">
        <v>-906742659</v>
      </c>
      <c r="J113" s="39">
        <v>0</v>
      </c>
      <c r="K113" s="39">
        <v>27576956</v>
      </c>
      <c r="L113" s="39">
        <v>0</v>
      </c>
      <c r="M113" s="39">
        <v>27576956</v>
      </c>
      <c r="N113" s="39">
        <v>-27576956</v>
      </c>
      <c r="O113" s="39">
        <v>-934319615</v>
      </c>
      <c r="P113" s="77">
        <v>-934319615</v>
      </c>
      <c r="Q113" s="66" t="s">
        <v>1088</v>
      </c>
      <c r="R113" s="38" t="s">
        <v>1089</v>
      </c>
      <c r="S113" s="38" t="s">
        <v>1090</v>
      </c>
      <c r="T113" s="38" t="s">
        <v>1091</v>
      </c>
      <c r="U113" s="38" t="s">
        <v>1092</v>
      </c>
      <c r="V113" s="3"/>
      <c r="W113" s="121"/>
    </row>
    <row r="114" spans="1:23" x14ac:dyDescent="0.5">
      <c r="A114" s="38">
        <v>2024</v>
      </c>
      <c r="B114" s="38" t="s">
        <v>1086</v>
      </c>
      <c r="C114" s="88" t="s">
        <v>1087</v>
      </c>
      <c r="D114" s="76" t="s">
        <v>801</v>
      </c>
      <c r="E114" s="38" t="s">
        <v>802</v>
      </c>
      <c r="F114" s="38">
        <v>1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77">
        <v>0</v>
      </c>
      <c r="Q114" s="66" t="s">
        <v>1088</v>
      </c>
      <c r="R114" s="38" t="s">
        <v>1089</v>
      </c>
      <c r="S114" s="38" t="s">
        <v>1090</v>
      </c>
      <c r="T114" s="38" t="s">
        <v>1091</v>
      </c>
      <c r="U114" s="38" t="s">
        <v>1092</v>
      </c>
      <c r="V114" s="3"/>
      <c r="W114" s="121"/>
    </row>
    <row r="115" spans="1:23" x14ac:dyDescent="0.5">
      <c r="A115" s="38">
        <v>2024</v>
      </c>
      <c r="B115" s="38" t="s">
        <v>1086</v>
      </c>
      <c r="C115" s="88" t="s">
        <v>1087</v>
      </c>
      <c r="D115" s="76" t="s">
        <v>803</v>
      </c>
      <c r="E115" s="38" t="s">
        <v>304</v>
      </c>
      <c r="F115" s="38">
        <v>1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77">
        <v>0</v>
      </c>
      <c r="Q115" s="66" t="s">
        <v>1088</v>
      </c>
      <c r="R115" s="38" t="s">
        <v>1089</v>
      </c>
      <c r="S115" s="38" t="s">
        <v>1090</v>
      </c>
      <c r="T115" s="38" t="s">
        <v>1091</v>
      </c>
      <c r="U115" s="38" t="s">
        <v>1092</v>
      </c>
      <c r="V115" s="3"/>
      <c r="W115" s="121"/>
    </row>
    <row r="116" spans="1:23" ht="18" thickBot="1" x14ac:dyDescent="0.55000000000000004">
      <c r="A116" s="38">
        <v>2024</v>
      </c>
      <c r="B116" s="38" t="s">
        <v>1086</v>
      </c>
      <c r="C116" s="88" t="s">
        <v>1087</v>
      </c>
      <c r="D116" s="78" t="s">
        <v>804</v>
      </c>
      <c r="E116" s="79" t="s">
        <v>805</v>
      </c>
      <c r="F116" s="79">
        <v>1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>
        <v>0</v>
      </c>
      <c r="M116" s="80">
        <v>0</v>
      </c>
      <c r="N116" s="80">
        <v>0</v>
      </c>
      <c r="O116" s="80">
        <v>0</v>
      </c>
      <c r="P116" s="81">
        <v>0</v>
      </c>
      <c r="Q116" s="66" t="s">
        <v>1088</v>
      </c>
      <c r="R116" s="38" t="s">
        <v>1089</v>
      </c>
      <c r="S116" s="38" t="s">
        <v>1090</v>
      </c>
      <c r="T116" s="38" t="s">
        <v>1091</v>
      </c>
      <c r="U116" s="38" t="s">
        <v>1092</v>
      </c>
      <c r="V116" s="3"/>
      <c r="W116" s="121"/>
    </row>
    <row r="117" spans="1:23" x14ac:dyDescent="0.5">
      <c r="A117" s="38">
        <v>2024</v>
      </c>
      <c r="B117" s="38" t="s">
        <v>1086</v>
      </c>
      <c r="C117" s="88" t="s">
        <v>1087</v>
      </c>
      <c r="D117" s="72" t="s">
        <v>806</v>
      </c>
      <c r="E117" s="73" t="s">
        <v>305</v>
      </c>
      <c r="F117" s="73">
        <v>1</v>
      </c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5">
        <v>0</v>
      </c>
      <c r="Q117" s="66" t="s">
        <v>1088</v>
      </c>
      <c r="R117" s="38" t="s">
        <v>1089</v>
      </c>
      <c r="S117" s="38" t="s">
        <v>1090</v>
      </c>
      <c r="T117" s="38" t="s">
        <v>1091</v>
      </c>
      <c r="U117" s="38" t="s">
        <v>1092</v>
      </c>
      <c r="V117" s="3"/>
      <c r="W117" s="121"/>
    </row>
    <row r="118" spans="1:23" x14ac:dyDescent="0.5">
      <c r="A118" s="38">
        <v>2024</v>
      </c>
      <c r="B118" s="38" t="s">
        <v>1086</v>
      </c>
      <c r="C118" s="88" t="s">
        <v>1087</v>
      </c>
      <c r="D118" s="76" t="s">
        <v>807</v>
      </c>
      <c r="E118" s="38" t="s">
        <v>306</v>
      </c>
      <c r="F118" s="38">
        <v>1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77">
        <v>0</v>
      </c>
      <c r="Q118" s="66" t="s">
        <v>1088</v>
      </c>
      <c r="R118" s="38" t="s">
        <v>1089</v>
      </c>
      <c r="S118" s="38" t="s">
        <v>1090</v>
      </c>
      <c r="T118" s="38" t="s">
        <v>1091</v>
      </c>
      <c r="U118" s="38" t="s">
        <v>1092</v>
      </c>
      <c r="V118" s="3"/>
      <c r="W118" s="121"/>
    </row>
    <row r="119" spans="1:23" x14ac:dyDescent="0.5">
      <c r="A119" s="38">
        <v>2024</v>
      </c>
      <c r="B119" s="38" t="s">
        <v>1086</v>
      </c>
      <c r="C119" s="88" t="s">
        <v>1087</v>
      </c>
      <c r="D119" s="76" t="s">
        <v>808</v>
      </c>
      <c r="E119" s="38" t="s">
        <v>809</v>
      </c>
      <c r="F119" s="38">
        <v>1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77">
        <v>0</v>
      </c>
      <c r="Q119" s="66" t="s">
        <v>1088</v>
      </c>
      <c r="R119" s="38" t="s">
        <v>1089</v>
      </c>
      <c r="S119" s="38" t="s">
        <v>1090</v>
      </c>
      <c r="T119" s="38" t="s">
        <v>1091</v>
      </c>
      <c r="U119" s="38" t="s">
        <v>1092</v>
      </c>
      <c r="V119" s="3"/>
      <c r="W119" s="121"/>
    </row>
    <row r="120" spans="1:23" x14ac:dyDescent="0.5">
      <c r="A120" s="38">
        <v>2024</v>
      </c>
      <c r="B120" s="38" t="s">
        <v>1086</v>
      </c>
      <c r="C120" s="88" t="s">
        <v>1087</v>
      </c>
      <c r="D120" s="76" t="s">
        <v>810</v>
      </c>
      <c r="E120" s="38" t="s">
        <v>811</v>
      </c>
      <c r="F120" s="38">
        <v>1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77">
        <v>0</v>
      </c>
      <c r="Q120" s="66" t="s">
        <v>1088</v>
      </c>
      <c r="R120" s="38" t="s">
        <v>1089</v>
      </c>
      <c r="S120" s="38" t="s">
        <v>1090</v>
      </c>
      <c r="T120" s="38" t="s">
        <v>1091</v>
      </c>
      <c r="U120" s="38" t="s">
        <v>1092</v>
      </c>
      <c r="V120" s="3"/>
      <c r="W120" s="121"/>
    </row>
    <row r="121" spans="1:23" ht="18" thickBot="1" x14ac:dyDescent="0.55000000000000004">
      <c r="A121" s="38">
        <v>2024</v>
      </c>
      <c r="B121" s="38" t="s">
        <v>1086</v>
      </c>
      <c r="C121" s="88" t="s">
        <v>1087</v>
      </c>
      <c r="D121" s="119" t="s">
        <v>812</v>
      </c>
      <c r="E121" s="82" t="s">
        <v>813</v>
      </c>
      <c r="F121" s="82">
        <v>1</v>
      </c>
      <c r="G121" s="83">
        <v>0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0</v>
      </c>
      <c r="O121" s="83">
        <v>0</v>
      </c>
      <c r="P121" s="118">
        <v>0</v>
      </c>
      <c r="Q121" s="66" t="s">
        <v>1088</v>
      </c>
      <c r="R121" s="38" t="s">
        <v>1089</v>
      </c>
      <c r="S121" s="38" t="s">
        <v>1090</v>
      </c>
      <c r="T121" s="38" t="s">
        <v>1091</v>
      </c>
      <c r="U121" s="38" t="s">
        <v>1092</v>
      </c>
      <c r="V121" s="3"/>
      <c r="W121" s="121"/>
    </row>
    <row r="122" spans="1:23" x14ac:dyDescent="0.5">
      <c r="A122" s="38">
        <v>2024</v>
      </c>
      <c r="B122" s="38" t="s">
        <v>1086</v>
      </c>
      <c r="C122" s="88" t="s">
        <v>1087</v>
      </c>
      <c r="D122" s="72" t="s">
        <v>814</v>
      </c>
      <c r="E122" s="73" t="s">
        <v>307</v>
      </c>
      <c r="F122" s="73">
        <v>1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5">
        <v>0</v>
      </c>
      <c r="Q122" s="66" t="s">
        <v>1088</v>
      </c>
      <c r="R122" s="38" t="s">
        <v>1089</v>
      </c>
      <c r="S122" s="38" t="s">
        <v>1090</v>
      </c>
      <c r="T122" s="38" t="s">
        <v>1091</v>
      </c>
      <c r="U122" s="38" t="s">
        <v>1092</v>
      </c>
      <c r="V122" s="3"/>
      <c r="W122" s="121"/>
    </row>
    <row r="123" spans="1:23" x14ac:dyDescent="0.5">
      <c r="A123" s="38">
        <v>2024</v>
      </c>
      <c r="B123" s="38" t="s">
        <v>1086</v>
      </c>
      <c r="C123" s="88" t="s">
        <v>1087</v>
      </c>
      <c r="D123" s="76" t="s">
        <v>815</v>
      </c>
      <c r="E123" s="38" t="s">
        <v>816</v>
      </c>
      <c r="F123" s="38">
        <v>1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77">
        <v>0</v>
      </c>
      <c r="Q123" s="66" t="s">
        <v>1088</v>
      </c>
      <c r="R123" s="38" t="s">
        <v>1089</v>
      </c>
      <c r="S123" s="38" t="s">
        <v>1090</v>
      </c>
      <c r="T123" s="38" t="s">
        <v>1091</v>
      </c>
      <c r="U123" s="38" t="s">
        <v>1092</v>
      </c>
      <c r="V123" s="3"/>
      <c r="W123" s="121"/>
    </row>
    <row r="124" spans="1:23" x14ac:dyDescent="0.5">
      <c r="A124" s="38">
        <v>2024</v>
      </c>
      <c r="B124" s="38" t="s">
        <v>1086</v>
      </c>
      <c r="C124" s="88" t="s">
        <v>1087</v>
      </c>
      <c r="D124" s="76" t="s">
        <v>817</v>
      </c>
      <c r="E124" s="38" t="s">
        <v>818</v>
      </c>
      <c r="F124" s="38">
        <v>1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77">
        <v>0</v>
      </c>
      <c r="Q124" s="66" t="s">
        <v>1088</v>
      </c>
      <c r="R124" s="38" t="s">
        <v>1089</v>
      </c>
      <c r="S124" s="38" t="s">
        <v>1090</v>
      </c>
      <c r="T124" s="38" t="s">
        <v>1091</v>
      </c>
      <c r="U124" s="38" t="s">
        <v>1092</v>
      </c>
      <c r="V124" s="3"/>
      <c r="W124" s="121"/>
    </row>
    <row r="125" spans="1:23" x14ac:dyDescent="0.5">
      <c r="A125" s="38">
        <v>2024</v>
      </c>
      <c r="B125" s="38" t="s">
        <v>1086</v>
      </c>
      <c r="C125" s="88" t="s">
        <v>1087</v>
      </c>
      <c r="D125" s="76" t="s">
        <v>819</v>
      </c>
      <c r="E125" s="38" t="s">
        <v>308</v>
      </c>
      <c r="F125" s="38">
        <v>1</v>
      </c>
      <c r="G125" s="39">
        <v>224576240</v>
      </c>
      <c r="H125" s="39">
        <v>0</v>
      </c>
      <c r="I125" s="39">
        <v>224576240</v>
      </c>
      <c r="J125" s="39">
        <v>4900000</v>
      </c>
      <c r="K125" s="39">
        <v>5100000</v>
      </c>
      <c r="L125" s="39">
        <v>0</v>
      </c>
      <c r="M125" s="39">
        <v>200000</v>
      </c>
      <c r="N125" s="39">
        <v>-200000</v>
      </c>
      <c r="O125" s="39">
        <v>224376240</v>
      </c>
      <c r="P125" s="77">
        <v>224376240</v>
      </c>
      <c r="Q125" s="66" t="s">
        <v>1088</v>
      </c>
      <c r="R125" s="38" t="s">
        <v>1089</v>
      </c>
      <c r="S125" s="38" t="s">
        <v>1090</v>
      </c>
      <c r="T125" s="38" t="s">
        <v>1091</v>
      </c>
      <c r="U125" s="38" t="s">
        <v>1092</v>
      </c>
      <c r="V125" s="3"/>
      <c r="W125" s="121"/>
    </row>
    <row r="126" spans="1:23" x14ac:dyDescent="0.5">
      <c r="A126" s="38">
        <v>2024</v>
      </c>
      <c r="B126" s="38" t="s">
        <v>1086</v>
      </c>
      <c r="C126" s="88" t="s">
        <v>1087</v>
      </c>
      <c r="D126" s="76" t="s">
        <v>820</v>
      </c>
      <c r="E126" s="38" t="s">
        <v>309</v>
      </c>
      <c r="F126" s="38">
        <v>1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77">
        <v>0</v>
      </c>
      <c r="Q126" s="66" t="s">
        <v>1088</v>
      </c>
      <c r="R126" s="38" t="s">
        <v>1089</v>
      </c>
      <c r="S126" s="38" t="s">
        <v>1090</v>
      </c>
      <c r="T126" s="38" t="s">
        <v>1091</v>
      </c>
      <c r="U126" s="38" t="s">
        <v>1092</v>
      </c>
      <c r="V126" s="3"/>
      <c r="W126" s="121"/>
    </row>
    <row r="127" spans="1:23" ht="18" thickBot="1" x14ac:dyDescent="0.55000000000000004">
      <c r="A127" s="38">
        <v>2024</v>
      </c>
      <c r="B127" s="38" t="s">
        <v>1086</v>
      </c>
      <c r="C127" s="88" t="s">
        <v>1087</v>
      </c>
      <c r="D127" s="122" t="s">
        <v>821</v>
      </c>
      <c r="E127" s="123" t="s">
        <v>310</v>
      </c>
      <c r="F127" s="123">
        <v>1</v>
      </c>
      <c r="G127" s="124">
        <v>0</v>
      </c>
      <c r="H127" s="124">
        <v>0</v>
      </c>
      <c r="I127" s="124">
        <v>0</v>
      </c>
      <c r="J127" s="124">
        <v>0</v>
      </c>
      <c r="K127" s="124">
        <v>0</v>
      </c>
      <c r="L127" s="124">
        <v>0</v>
      </c>
      <c r="M127" s="124">
        <v>0</v>
      </c>
      <c r="N127" s="124">
        <v>0</v>
      </c>
      <c r="O127" s="124">
        <v>0</v>
      </c>
      <c r="P127" s="125">
        <v>0</v>
      </c>
      <c r="Q127" s="66" t="s">
        <v>1088</v>
      </c>
      <c r="R127" s="38" t="s">
        <v>1089</v>
      </c>
      <c r="S127" s="38" t="s">
        <v>1090</v>
      </c>
      <c r="T127" s="38" t="s">
        <v>1091</v>
      </c>
      <c r="U127" s="38" t="s">
        <v>1092</v>
      </c>
      <c r="V127" s="3"/>
      <c r="W127" s="121"/>
    </row>
    <row r="128" spans="1:23" x14ac:dyDescent="0.5">
      <c r="A128" s="38">
        <v>2024</v>
      </c>
      <c r="B128" s="38" t="s">
        <v>1086</v>
      </c>
      <c r="C128" s="88" t="s">
        <v>1087</v>
      </c>
      <c r="D128" s="120" t="s">
        <v>822</v>
      </c>
      <c r="E128" s="70" t="s">
        <v>311</v>
      </c>
      <c r="F128" s="70">
        <v>1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117">
        <v>0</v>
      </c>
      <c r="Q128" s="66" t="s">
        <v>1088</v>
      </c>
      <c r="R128" s="38" t="s">
        <v>1089</v>
      </c>
      <c r="S128" s="38" t="s">
        <v>1090</v>
      </c>
      <c r="T128" s="38" t="s">
        <v>1091</v>
      </c>
      <c r="U128" s="38" t="s">
        <v>1092</v>
      </c>
      <c r="V128" s="3"/>
      <c r="W128" s="121"/>
    </row>
    <row r="129" spans="1:23" x14ac:dyDescent="0.5">
      <c r="A129" s="38">
        <v>2024</v>
      </c>
      <c r="B129" s="38" t="s">
        <v>1086</v>
      </c>
      <c r="C129" s="88" t="s">
        <v>1087</v>
      </c>
      <c r="D129" s="76" t="s">
        <v>823</v>
      </c>
      <c r="E129" s="38" t="s">
        <v>824</v>
      </c>
      <c r="F129" s="38">
        <v>1</v>
      </c>
      <c r="G129" s="39">
        <v>16477429</v>
      </c>
      <c r="H129" s="39">
        <v>0</v>
      </c>
      <c r="I129" s="39">
        <v>16477429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16477429</v>
      </c>
      <c r="P129" s="77">
        <v>16477429</v>
      </c>
      <c r="Q129" s="66" t="s">
        <v>1088</v>
      </c>
      <c r="R129" s="38" t="s">
        <v>1089</v>
      </c>
      <c r="S129" s="38" t="s">
        <v>1090</v>
      </c>
      <c r="T129" s="38" t="s">
        <v>1091</v>
      </c>
      <c r="U129" s="38" t="s">
        <v>1092</v>
      </c>
      <c r="V129" s="3"/>
      <c r="W129" s="121"/>
    </row>
    <row r="130" spans="1:23" x14ac:dyDescent="0.5">
      <c r="A130" s="38">
        <v>2024</v>
      </c>
      <c r="B130" s="38" t="s">
        <v>1086</v>
      </c>
      <c r="C130" s="88" t="s">
        <v>1087</v>
      </c>
      <c r="D130" s="76" t="s">
        <v>825</v>
      </c>
      <c r="E130" s="38" t="s">
        <v>826</v>
      </c>
      <c r="F130" s="38">
        <v>1</v>
      </c>
      <c r="G130" s="39">
        <v>0</v>
      </c>
      <c r="H130" s="39">
        <v>0</v>
      </c>
      <c r="I130" s="39">
        <v>0</v>
      </c>
      <c r="J130" s="39">
        <v>11783837</v>
      </c>
      <c r="K130" s="39">
        <v>6095533</v>
      </c>
      <c r="L130" s="39">
        <v>5688304</v>
      </c>
      <c r="M130" s="39">
        <v>0</v>
      </c>
      <c r="N130" s="39">
        <v>5688304</v>
      </c>
      <c r="O130" s="39">
        <v>5688304</v>
      </c>
      <c r="P130" s="77">
        <v>5688304</v>
      </c>
      <c r="Q130" s="66" t="s">
        <v>1088</v>
      </c>
      <c r="R130" s="38" t="s">
        <v>1089</v>
      </c>
      <c r="S130" s="38" t="s">
        <v>1090</v>
      </c>
      <c r="T130" s="38" t="s">
        <v>1091</v>
      </c>
      <c r="U130" s="38" t="s">
        <v>1092</v>
      </c>
      <c r="V130" s="3"/>
      <c r="W130" s="121"/>
    </row>
    <row r="131" spans="1:23" x14ac:dyDescent="0.5">
      <c r="A131" s="38">
        <v>2024</v>
      </c>
      <c r="B131" s="38" t="s">
        <v>1086</v>
      </c>
      <c r="C131" s="88" t="s">
        <v>1087</v>
      </c>
      <c r="D131" s="76" t="s">
        <v>827</v>
      </c>
      <c r="E131" s="38" t="s">
        <v>828</v>
      </c>
      <c r="F131" s="38">
        <v>1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77">
        <v>0</v>
      </c>
      <c r="Q131" s="66" t="s">
        <v>1088</v>
      </c>
      <c r="R131" s="38" t="s">
        <v>1089</v>
      </c>
      <c r="S131" s="38" t="s">
        <v>1090</v>
      </c>
      <c r="T131" s="38" t="s">
        <v>1091</v>
      </c>
      <c r="U131" s="38" t="s">
        <v>1092</v>
      </c>
      <c r="V131" s="3"/>
      <c r="W131" s="121"/>
    </row>
    <row r="132" spans="1:23" ht="18" thickBot="1" x14ac:dyDescent="0.55000000000000004">
      <c r="A132" s="38">
        <v>2024</v>
      </c>
      <c r="B132" s="38" t="s">
        <v>1086</v>
      </c>
      <c r="C132" s="88" t="s">
        <v>1087</v>
      </c>
      <c r="D132" s="119" t="s">
        <v>829</v>
      </c>
      <c r="E132" s="82" t="s">
        <v>312</v>
      </c>
      <c r="F132" s="82">
        <v>1</v>
      </c>
      <c r="G132" s="83">
        <v>109341580</v>
      </c>
      <c r="H132" s="83">
        <v>0</v>
      </c>
      <c r="I132" s="83">
        <v>109341580</v>
      </c>
      <c r="J132" s="83">
        <v>0</v>
      </c>
      <c r="K132" s="83">
        <v>0</v>
      </c>
      <c r="L132" s="83">
        <v>0</v>
      </c>
      <c r="M132" s="83">
        <v>0</v>
      </c>
      <c r="N132" s="83">
        <v>0</v>
      </c>
      <c r="O132" s="83">
        <v>109341580</v>
      </c>
      <c r="P132" s="118">
        <v>109341580</v>
      </c>
      <c r="Q132" s="66" t="s">
        <v>1088</v>
      </c>
      <c r="R132" s="38" t="s">
        <v>1089</v>
      </c>
      <c r="S132" s="38" t="s">
        <v>1090</v>
      </c>
      <c r="T132" s="38" t="s">
        <v>1091</v>
      </c>
      <c r="U132" s="38" t="s">
        <v>1092</v>
      </c>
      <c r="V132" s="3"/>
      <c r="W132" s="121"/>
    </row>
    <row r="133" spans="1:23" x14ac:dyDescent="0.5">
      <c r="A133" s="38">
        <v>2024</v>
      </c>
      <c r="B133" s="38" t="s">
        <v>1086</v>
      </c>
      <c r="C133" s="88" t="s">
        <v>1087</v>
      </c>
      <c r="D133" s="72" t="s">
        <v>830</v>
      </c>
      <c r="E133" s="73" t="s">
        <v>313</v>
      </c>
      <c r="F133" s="73">
        <v>1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5">
        <v>0</v>
      </c>
      <c r="Q133" s="66" t="s">
        <v>1088</v>
      </c>
      <c r="R133" s="38" t="s">
        <v>1089</v>
      </c>
      <c r="S133" s="38" t="s">
        <v>1090</v>
      </c>
      <c r="T133" s="38" t="s">
        <v>1091</v>
      </c>
      <c r="U133" s="38" t="s">
        <v>1092</v>
      </c>
      <c r="V133" s="3"/>
      <c r="W133" s="121"/>
    </row>
    <row r="134" spans="1:23" ht="18" thickBot="1" x14ac:dyDescent="0.55000000000000004">
      <c r="A134" s="38">
        <v>2024</v>
      </c>
      <c r="B134" s="38" t="s">
        <v>1086</v>
      </c>
      <c r="C134" s="88" t="s">
        <v>1087</v>
      </c>
      <c r="D134" s="78" t="s">
        <v>831</v>
      </c>
      <c r="E134" s="79" t="s">
        <v>314</v>
      </c>
      <c r="F134" s="79">
        <v>1</v>
      </c>
      <c r="G134" s="80">
        <v>1669870408</v>
      </c>
      <c r="H134" s="80">
        <v>0</v>
      </c>
      <c r="I134" s="80">
        <v>1669870408</v>
      </c>
      <c r="J134" s="80">
        <v>271151032</v>
      </c>
      <c r="K134" s="80">
        <v>93335136</v>
      </c>
      <c r="L134" s="80">
        <v>197790517</v>
      </c>
      <c r="M134" s="80">
        <v>19974621</v>
      </c>
      <c r="N134" s="80">
        <v>177815896</v>
      </c>
      <c r="O134" s="80">
        <v>1847686304</v>
      </c>
      <c r="P134" s="81">
        <v>1847686304</v>
      </c>
      <c r="Q134" s="66" t="s">
        <v>1088</v>
      </c>
      <c r="R134" s="38" t="s">
        <v>1089</v>
      </c>
      <c r="S134" s="38" t="s">
        <v>1090</v>
      </c>
      <c r="T134" s="38" t="s">
        <v>1091</v>
      </c>
      <c r="U134" s="38" t="s">
        <v>1092</v>
      </c>
      <c r="V134" s="3"/>
      <c r="W134" s="121"/>
    </row>
    <row r="135" spans="1:23" x14ac:dyDescent="0.5">
      <c r="A135" s="38">
        <v>2024</v>
      </c>
      <c r="B135" s="38" t="s">
        <v>1086</v>
      </c>
      <c r="C135" s="88" t="s">
        <v>1087</v>
      </c>
      <c r="D135" s="120" t="s">
        <v>832</v>
      </c>
      <c r="E135" s="70" t="s">
        <v>315</v>
      </c>
      <c r="F135" s="70">
        <v>1</v>
      </c>
      <c r="G135" s="71">
        <v>0</v>
      </c>
      <c r="H135" s="71">
        <v>0</v>
      </c>
      <c r="I135" s="71">
        <v>0</v>
      </c>
      <c r="J135" s="71">
        <v>0</v>
      </c>
      <c r="K135" s="71">
        <v>0</v>
      </c>
      <c r="L135" s="71">
        <v>0</v>
      </c>
      <c r="M135" s="71">
        <v>0</v>
      </c>
      <c r="N135" s="71">
        <v>0</v>
      </c>
      <c r="O135" s="71">
        <v>0</v>
      </c>
      <c r="P135" s="117">
        <v>0</v>
      </c>
      <c r="Q135" s="66" t="s">
        <v>1088</v>
      </c>
      <c r="R135" s="38" t="s">
        <v>1089</v>
      </c>
      <c r="S135" s="38" t="s">
        <v>1090</v>
      </c>
      <c r="T135" s="38" t="s">
        <v>1091</v>
      </c>
      <c r="U135" s="38" t="s">
        <v>1092</v>
      </c>
      <c r="V135" s="3"/>
      <c r="W135" s="121"/>
    </row>
    <row r="136" spans="1:23" ht="18" thickBot="1" x14ac:dyDescent="0.55000000000000004">
      <c r="A136" s="38">
        <v>2024</v>
      </c>
      <c r="B136" s="38" t="s">
        <v>1086</v>
      </c>
      <c r="C136" s="88" t="s">
        <v>1087</v>
      </c>
      <c r="D136" s="78" t="s">
        <v>833</v>
      </c>
      <c r="E136" s="79" t="s">
        <v>316</v>
      </c>
      <c r="F136" s="79">
        <v>1</v>
      </c>
      <c r="G136" s="80">
        <v>-1095014</v>
      </c>
      <c r="H136" s="80">
        <v>0</v>
      </c>
      <c r="I136" s="80">
        <v>-1095014</v>
      </c>
      <c r="J136" s="80">
        <v>593170</v>
      </c>
      <c r="K136" s="80">
        <v>885061</v>
      </c>
      <c r="L136" s="80">
        <v>11902</v>
      </c>
      <c r="M136" s="80">
        <v>303793</v>
      </c>
      <c r="N136" s="80">
        <v>-291891</v>
      </c>
      <c r="O136" s="80">
        <v>-1386905</v>
      </c>
      <c r="P136" s="81">
        <v>-1386905</v>
      </c>
      <c r="Q136" s="66" t="s">
        <v>1088</v>
      </c>
      <c r="R136" s="38" t="s">
        <v>1089</v>
      </c>
      <c r="S136" s="38" t="s">
        <v>1090</v>
      </c>
      <c r="T136" s="38" t="s">
        <v>1091</v>
      </c>
      <c r="U136" s="38" t="s">
        <v>1092</v>
      </c>
      <c r="V136" s="3"/>
      <c r="W136" s="121"/>
    </row>
    <row r="137" spans="1:23" x14ac:dyDescent="0.5">
      <c r="A137" s="38">
        <v>2024</v>
      </c>
      <c r="B137" s="38" t="s">
        <v>1086</v>
      </c>
      <c r="C137" s="88" t="s">
        <v>1087</v>
      </c>
      <c r="D137" s="72" t="s">
        <v>834</v>
      </c>
      <c r="E137" s="73" t="s">
        <v>317</v>
      </c>
      <c r="F137" s="73">
        <v>1</v>
      </c>
      <c r="G137" s="74">
        <v>6101159</v>
      </c>
      <c r="H137" s="74">
        <v>0</v>
      </c>
      <c r="I137" s="74">
        <v>6101159</v>
      </c>
      <c r="J137" s="74">
        <v>5105799</v>
      </c>
      <c r="K137" s="74">
        <v>6101159</v>
      </c>
      <c r="L137" s="74">
        <v>440628</v>
      </c>
      <c r="M137" s="74">
        <v>1435988</v>
      </c>
      <c r="N137" s="74">
        <v>-995360</v>
      </c>
      <c r="O137" s="74">
        <v>5105799</v>
      </c>
      <c r="P137" s="75">
        <v>5105799</v>
      </c>
      <c r="Q137" s="66" t="s">
        <v>1088</v>
      </c>
      <c r="R137" s="38" t="s">
        <v>1089</v>
      </c>
      <c r="S137" s="38" t="s">
        <v>1090</v>
      </c>
      <c r="T137" s="38" t="s">
        <v>1091</v>
      </c>
      <c r="U137" s="38" t="s">
        <v>1092</v>
      </c>
      <c r="V137" s="3"/>
      <c r="W137" s="121"/>
    </row>
    <row r="138" spans="1:23" x14ac:dyDescent="0.5">
      <c r="A138" s="38">
        <v>2024</v>
      </c>
      <c r="B138" s="38" t="s">
        <v>1086</v>
      </c>
      <c r="C138" s="88" t="s">
        <v>1087</v>
      </c>
      <c r="D138" s="76" t="s">
        <v>835</v>
      </c>
      <c r="E138" s="38" t="s">
        <v>836</v>
      </c>
      <c r="F138" s="38">
        <v>1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77">
        <v>0</v>
      </c>
      <c r="Q138" s="66" t="s">
        <v>1088</v>
      </c>
      <c r="R138" s="38" t="s">
        <v>1089</v>
      </c>
      <c r="S138" s="38" t="s">
        <v>1090</v>
      </c>
      <c r="T138" s="38" t="s">
        <v>1091</v>
      </c>
      <c r="U138" s="38" t="s">
        <v>1092</v>
      </c>
      <c r="V138" s="3"/>
      <c r="W138" s="121"/>
    </row>
    <row r="139" spans="1:23" x14ac:dyDescent="0.5">
      <c r="A139" s="38">
        <v>2024</v>
      </c>
      <c r="B139" s="38" t="s">
        <v>1086</v>
      </c>
      <c r="C139" s="88" t="s">
        <v>1087</v>
      </c>
      <c r="D139" s="76" t="s">
        <v>837</v>
      </c>
      <c r="E139" s="38" t="s">
        <v>838</v>
      </c>
      <c r="F139" s="38">
        <v>1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77">
        <v>0</v>
      </c>
      <c r="Q139" s="66" t="s">
        <v>1088</v>
      </c>
      <c r="R139" s="38" t="s">
        <v>1089</v>
      </c>
      <c r="S139" s="38" t="s">
        <v>1090</v>
      </c>
      <c r="T139" s="38" t="s">
        <v>1091</v>
      </c>
      <c r="U139" s="38" t="s">
        <v>1092</v>
      </c>
      <c r="V139" s="3"/>
      <c r="W139" s="121"/>
    </row>
    <row r="140" spans="1:23" ht="18" thickBot="1" x14ac:dyDescent="0.55000000000000004">
      <c r="A140" s="38">
        <v>2024</v>
      </c>
      <c r="B140" s="38" t="s">
        <v>1086</v>
      </c>
      <c r="C140" s="88" t="s">
        <v>1087</v>
      </c>
      <c r="D140" s="78" t="s">
        <v>839</v>
      </c>
      <c r="E140" s="79" t="s">
        <v>318</v>
      </c>
      <c r="F140" s="79">
        <v>1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>
        <v>0</v>
      </c>
      <c r="M140" s="80">
        <v>0</v>
      </c>
      <c r="N140" s="80">
        <v>0</v>
      </c>
      <c r="O140" s="80">
        <v>0</v>
      </c>
      <c r="P140" s="81">
        <v>0</v>
      </c>
      <c r="Q140" s="66" t="s">
        <v>1088</v>
      </c>
      <c r="R140" s="38" t="s">
        <v>1089</v>
      </c>
      <c r="S140" s="38" t="s">
        <v>1090</v>
      </c>
      <c r="T140" s="38" t="s">
        <v>1091</v>
      </c>
      <c r="U140" s="38" t="s">
        <v>1092</v>
      </c>
      <c r="V140" s="3"/>
      <c r="W140" s="121"/>
    </row>
    <row r="141" spans="1:23" x14ac:dyDescent="0.5">
      <c r="A141" s="38">
        <v>2024</v>
      </c>
      <c r="B141" s="38" t="s">
        <v>1086</v>
      </c>
      <c r="C141" s="88" t="s">
        <v>1087</v>
      </c>
      <c r="D141" s="72" t="s">
        <v>840</v>
      </c>
      <c r="E141" s="73" t="s">
        <v>319</v>
      </c>
      <c r="F141" s="73">
        <v>1</v>
      </c>
      <c r="G141" s="74">
        <v>670592720</v>
      </c>
      <c r="H141" s="74">
        <v>0</v>
      </c>
      <c r="I141" s="74">
        <v>670592720</v>
      </c>
      <c r="J141" s="74">
        <v>20161136</v>
      </c>
      <c r="K141" s="74">
        <v>20000000</v>
      </c>
      <c r="L141" s="74">
        <v>161136</v>
      </c>
      <c r="M141" s="74">
        <v>0</v>
      </c>
      <c r="N141" s="74">
        <v>161136</v>
      </c>
      <c r="O141" s="74">
        <v>670753856</v>
      </c>
      <c r="P141" s="75">
        <v>670753856</v>
      </c>
      <c r="Q141" s="66" t="s">
        <v>1088</v>
      </c>
      <c r="R141" s="38" t="s">
        <v>1089</v>
      </c>
      <c r="S141" s="38" t="s">
        <v>1090</v>
      </c>
      <c r="T141" s="38" t="s">
        <v>1091</v>
      </c>
      <c r="U141" s="38" t="s">
        <v>1092</v>
      </c>
      <c r="V141" s="3"/>
      <c r="W141" s="121"/>
    </row>
    <row r="142" spans="1:23" ht="18" thickBot="1" x14ac:dyDescent="0.55000000000000004">
      <c r="A142" s="38">
        <v>2024</v>
      </c>
      <c r="B142" s="38" t="s">
        <v>1086</v>
      </c>
      <c r="C142" s="88" t="s">
        <v>1087</v>
      </c>
      <c r="D142" s="78" t="s">
        <v>841</v>
      </c>
      <c r="E142" s="79" t="s">
        <v>320</v>
      </c>
      <c r="F142" s="79">
        <v>1</v>
      </c>
      <c r="G142" s="80">
        <v>104419703</v>
      </c>
      <c r="H142" s="80">
        <v>0</v>
      </c>
      <c r="I142" s="80">
        <v>104419703</v>
      </c>
      <c r="J142" s="80">
        <v>31010000</v>
      </c>
      <c r="K142" s="80">
        <v>6464000</v>
      </c>
      <c r="L142" s="80">
        <v>24546000</v>
      </c>
      <c r="M142" s="80">
        <v>0</v>
      </c>
      <c r="N142" s="80">
        <v>24546000</v>
      </c>
      <c r="O142" s="80">
        <v>128965703</v>
      </c>
      <c r="P142" s="81">
        <v>128965703</v>
      </c>
      <c r="Q142" s="66" t="s">
        <v>1088</v>
      </c>
      <c r="R142" s="38" t="s">
        <v>1089</v>
      </c>
      <c r="S142" s="38" t="s">
        <v>1090</v>
      </c>
      <c r="T142" s="38" t="s">
        <v>1091</v>
      </c>
      <c r="U142" s="38" t="s">
        <v>1092</v>
      </c>
      <c r="V142" s="3"/>
      <c r="W142" s="121"/>
    </row>
    <row r="143" spans="1:23" x14ac:dyDescent="0.5">
      <c r="A143" s="38">
        <v>2024</v>
      </c>
      <c r="B143" s="38" t="s">
        <v>1086</v>
      </c>
      <c r="C143" s="88" t="s">
        <v>1087</v>
      </c>
      <c r="D143" s="72" t="s">
        <v>842</v>
      </c>
      <c r="E143" s="73" t="s">
        <v>321</v>
      </c>
      <c r="F143" s="73">
        <v>1</v>
      </c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5">
        <v>0</v>
      </c>
      <c r="Q143" s="66" t="s">
        <v>1088</v>
      </c>
      <c r="R143" s="38" t="s">
        <v>1089</v>
      </c>
      <c r="S143" s="38" t="s">
        <v>1090</v>
      </c>
      <c r="T143" s="38" t="s">
        <v>1091</v>
      </c>
      <c r="U143" s="38" t="s">
        <v>1092</v>
      </c>
      <c r="V143" s="3"/>
      <c r="W143" s="121"/>
    </row>
    <row r="144" spans="1:23" x14ac:dyDescent="0.5">
      <c r="A144" s="38">
        <v>2024</v>
      </c>
      <c r="B144" s="38" t="s">
        <v>1086</v>
      </c>
      <c r="C144" s="88" t="s">
        <v>1087</v>
      </c>
      <c r="D144" s="76" t="s">
        <v>843</v>
      </c>
      <c r="E144" s="38" t="s">
        <v>322</v>
      </c>
      <c r="F144" s="38">
        <v>1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77">
        <v>0</v>
      </c>
      <c r="Q144" s="66" t="s">
        <v>1088</v>
      </c>
      <c r="R144" s="38" t="s">
        <v>1089</v>
      </c>
      <c r="S144" s="38" t="s">
        <v>1090</v>
      </c>
      <c r="T144" s="38" t="s">
        <v>1091</v>
      </c>
      <c r="U144" s="38" t="s">
        <v>1092</v>
      </c>
      <c r="V144" s="3"/>
      <c r="W144" s="121"/>
    </row>
    <row r="145" spans="1:23" ht="18" thickBot="1" x14ac:dyDescent="0.55000000000000004">
      <c r="A145" s="38">
        <v>2024</v>
      </c>
      <c r="B145" s="38" t="s">
        <v>1086</v>
      </c>
      <c r="C145" s="88" t="s">
        <v>1087</v>
      </c>
      <c r="D145" s="78" t="s">
        <v>844</v>
      </c>
      <c r="E145" s="79" t="s">
        <v>323</v>
      </c>
      <c r="F145" s="79">
        <v>1</v>
      </c>
      <c r="G145" s="80">
        <v>-442924</v>
      </c>
      <c r="H145" s="80">
        <v>0</v>
      </c>
      <c r="I145" s="80">
        <v>-442924</v>
      </c>
      <c r="J145" s="80">
        <v>159419</v>
      </c>
      <c r="K145" s="80">
        <v>13607</v>
      </c>
      <c r="L145" s="80">
        <v>159419</v>
      </c>
      <c r="M145" s="80">
        <v>13607</v>
      </c>
      <c r="N145" s="80">
        <v>145812</v>
      </c>
      <c r="O145" s="80">
        <v>-297112</v>
      </c>
      <c r="P145" s="81">
        <v>-297112</v>
      </c>
      <c r="Q145" s="66" t="s">
        <v>1088</v>
      </c>
      <c r="R145" s="38" t="s">
        <v>1089</v>
      </c>
      <c r="S145" s="38" t="s">
        <v>1090</v>
      </c>
      <c r="T145" s="38" t="s">
        <v>1091</v>
      </c>
      <c r="U145" s="38" t="s">
        <v>1092</v>
      </c>
      <c r="V145" s="3"/>
      <c r="W145" s="121"/>
    </row>
    <row r="146" spans="1:23" ht="18" thickBot="1" x14ac:dyDescent="0.55000000000000004">
      <c r="A146" s="38">
        <v>2024</v>
      </c>
      <c r="B146" s="38" t="s">
        <v>1086</v>
      </c>
      <c r="C146" s="88" t="s">
        <v>1087</v>
      </c>
      <c r="D146" s="84" t="s">
        <v>845</v>
      </c>
      <c r="E146" s="85" t="s">
        <v>596</v>
      </c>
      <c r="F146" s="85">
        <v>1</v>
      </c>
      <c r="G146" s="86">
        <v>0</v>
      </c>
      <c r="H146" s="86">
        <v>0</v>
      </c>
      <c r="I146" s="86">
        <v>0</v>
      </c>
      <c r="J146" s="86">
        <v>0</v>
      </c>
      <c r="K146" s="86">
        <v>0</v>
      </c>
      <c r="L146" s="86">
        <v>0</v>
      </c>
      <c r="M146" s="86">
        <v>0</v>
      </c>
      <c r="N146" s="86">
        <v>0</v>
      </c>
      <c r="O146" s="86">
        <v>0</v>
      </c>
      <c r="P146" s="87">
        <v>0</v>
      </c>
      <c r="Q146" s="66" t="s">
        <v>1088</v>
      </c>
      <c r="R146" s="38" t="s">
        <v>1089</v>
      </c>
      <c r="S146" s="38" t="s">
        <v>1090</v>
      </c>
      <c r="T146" s="38" t="s">
        <v>1091</v>
      </c>
      <c r="U146" s="38" t="s">
        <v>1092</v>
      </c>
      <c r="V146" s="3"/>
      <c r="W146" s="121"/>
    </row>
    <row r="147" spans="1:23" x14ac:dyDescent="0.5">
      <c r="A147" s="38">
        <v>2024</v>
      </c>
      <c r="B147" s="38" t="s">
        <v>1086</v>
      </c>
      <c r="C147" s="88" t="s">
        <v>1087</v>
      </c>
      <c r="D147" s="72" t="s">
        <v>846</v>
      </c>
      <c r="E147" s="73" t="s">
        <v>324</v>
      </c>
      <c r="F147" s="73">
        <v>2</v>
      </c>
      <c r="G147" s="74">
        <v>4526057663</v>
      </c>
      <c r="H147" s="74">
        <v>0</v>
      </c>
      <c r="I147" s="74">
        <v>4526057663</v>
      </c>
      <c r="J147" s="74">
        <v>625946830</v>
      </c>
      <c r="K147" s="74">
        <v>505887000</v>
      </c>
      <c r="L147" s="74">
        <v>120059830</v>
      </c>
      <c r="M147" s="74">
        <v>0</v>
      </c>
      <c r="N147" s="74">
        <v>-120059830</v>
      </c>
      <c r="O147" s="74">
        <v>4405997833</v>
      </c>
      <c r="P147" s="75">
        <v>4405997833</v>
      </c>
      <c r="Q147" s="66" t="s">
        <v>1088</v>
      </c>
      <c r="R147" s="38" t="s">
        <v>1089</v>
      </c>
      <c r="S147" s="38" t="s">
        <v>1090</v>
      </c>
      <c r="T147" s="38" t="s">
        <v>1091</v>
      </c>
      <c r="U147" s="38" t="s">
        <v>1092</v>
      </c>
      <c r="V147" s="3"/>
      <c r="W147" s="121"/>
    </row>
    <row r="148" spans="1:23" x14ac:dyDescent="0.5">
      <c r="A148" s="38">
        <v>2024</v>
      </c>
      <c r="B148" s="38" t="s">
        <v>1086</v>
      </c>
      <c r="C148" s="88" t="s">
        <v>1087</v>
      </c>
      <c r="D148" s="76" t="s">
        <v>847</v>
      </c>
      <c r="E148" s="38" t="s">
        <v>325</v>
      </c>
      <c r="F148" s="38">
        <v>2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77">
        <v>0</v>
      </c>
      <c r="Q148" s="66" t="s">
        <v>1088</v>
      </c>
      <c r="R148" s="38" t="s">
        <v>1089</v>
      </c>
      <c r="S148" s="38" t="s">
        <v>1090</v>
      </c>
      <c r="T148" s="38" t="s">
        <v>1091</v>
      </c>
      <c r="U148" s="38" t="s">
        <v>1092</v>
      </c>
      <c r="V148" s="3"/>
      <c r="W148" s="121"/>
    </row>
    <row r="149" spans="1:23" x14ac:dyDescent="0.5">
      <c r="A149" s="38">
        <v>2024</v>
      </c>
      <c r="B149" s="38" t="s">
        <v>1086</v>
      </c>
      <c r="C149" s="88" t="s">
        <v>1087</v>
      </c>
      <c r="D149" s="76" t="s">
        <v>848</v>
      </c>
      <c r="E149" s="38" t="s">
        <v>326</v>
      </c>
      <c r="F149" s="38">
        <v>2</v>
      </c>
      <c r="G149" s="39">
        <v>830824000</v>
      </c>
      <c r="H149" s="39">
        <v>0</v>
      </c>
      <c r="I149" s="39">
        <v>830824000</v>
      </c>
      <c r="J149" s="39">
        <v>0</v>
      </c>
      <c r="K149" s="39">
        <v>9004000</v>
      </c>
      <c r="L149" s="39">
        <v>0</v>
      </c>
      <c r="M149" s="39">
        <v>9004000</v>
      </c>
      <c r="N149" s="39">
        <v>9004000</v>
      </c>
      <c r="O149" s="39">
        <v>839828000</v>
      </c>
      <c r="P149" s="77">
        <v>839828000</v>
      </c>
      <c r="Q149" s="66" t="s">
        <v>1088</v>
      </c>
      <c r="R149" s="38" t="s">
        <v>1089</v>
      </c>
      <c r="S149" s="38" t="s">
        <v>1090</v>
      </c>
      <c r="T149" s="38" t="s">
        <v>1091</v>
      </c>
      <c r="U149" s="38" t="s">
        <v>1092</v>
      </c>
      <c r="V149" s="3"/>
      <c r="W149" s="121"/>
    </row>
    <row r="150" spans="1:23" x14ac:dyDescent="0.5">
      <c r="A150" s="38">
        <v>2024</v>
      </c>
      <c r="B150" s="38" t="s">
        <v>1086</v>
      </c>
      <c r="C150" s="88" t="s">
        <v>1087</v>
      </c>
      <c r="D150" s="76" t="s">
        <v>849</v>
      </c>
      <c r="E150" s="38" t="s">
        <v>327</v>
      </c>
      <c r="F150" s="38">
        <v>2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77">
        <v>0</v>
      </c>
      <c r="Q150" s="66" t="s">
        <v>1088</v>
      </c>
      <c r="R150" s="38" t="s">
        <v>1089</v>
      </c>
      <c r="S150" s="38" t="s">
        <v>1090</v>
      </c>
      <c r="T150" s="38" t="s">
        <v>1091</v>
      </c>
      <c r="U150" s="38" t="s">
        <v>1092</v>
      </c>
      <c r="V150" s="3"/>
      <c r="W150" s="121"/>
    </row>
    <row r="151" spans="1:23" x14ac:dyDescent="0.5">
      <c r="A151" s="38">
        <v>2024</v>
      </c>
      <c r="B151" s="38" t="s">
        <v>1086</v>
      </c>
      <c r="C151" s="88" t="s">
        <v>1087</v>
      </c>
      <c r="D151" s="76" t="s">
        <v>850</v>
      </c>
      <c r="E151" s="38" t="s">
        <v>328</v>
      </c>
      <c r="F151" s="38">
        <v>2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77">
        <v>0</v>
      </c>
      <c r="Q151" s="66" t="s">
        <v>1088</v>
      </c>
      <c r="R151" s="38" t="s">
        <v>1089</v>
      </c>
      <c r="S151" s="38" t="s">
        <v>1090</v>
      </c>
      <c r="T151" s="38" t="s">
        <v>1091</v>
      </c>
      <c r="U151" s="38" t="s">
        <v>1092</v>
      </c>
      <c r="V151" s="3"/>
      <c r="W151" s="121"/>
    </row>
    <row r="152" spans="1:23" ht="18" thickBot="1" x14ac:dyDescent="0.55000000000000004">
      <c r="A152" s="38">
        <v>2024</v>
      </c>
      <c r="B152" s="38" t="s">
        <v>1086</v>
      </c>
      <c r="C152" s="88" t="s">
        <v>1087</v>
      </c>
      <c r="D152" s="78" t="s">
        <v>851</v>
      </c>
      <c r="E152" s="79" t="s">
        <v>852</v>
      </c>
      <c r="F152" s="79">
        <v>2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</v>
      </c>
      <c r="N152" s="80">
        <v>0</v>
      </c>
      <c r="O152" s="80">
        <v>0</v>
      </c>
      <c r="P152" s="81">
        <v>0</v>
      </c>
      <c r="Q152" s="66" t="s">
        <v>1088</v>
      </c>
      <c r="R152" s="38" t="s">
        <v>1089</v>
      </c>
      <c r="S152" s="38" t="s">
        <v>1090</v>
      </c>
      <c r="T152" s="38" t="s">
        <v>1091</v>
      </c>
      <c r="U152" s="38" t="s">
        <v>1092</v>
      </c>
      <c r="V152" s="3"/>
      <c r="W152" s="121"/>
    </row>
    <row r="153" spans="1:23" x14ac:dyDescent="0.5">
      <c r="A153" s="38">
        <v>2024</v>
      </c>
      <c r="B153" s="38" t="s">
        <v>1086</v>
      </c>
      <c r="C153" s="88" t="s">
        <v>1087</v>
      </c>
      <c r="D153" s="72" t="s">
        <v>853</v>
      </c>
      <c r="E153" s="73" t="s">
        <v>329</v>
      </c>
      <c r="F153" s="73">
        <v>2</v>
      </c>
      <c r="G153" s="74">
        <v>526947694</v>
      </c>
      <c r="H153" s="74">
        <v>0</v>
      </c>
      <c r="I153" s="74">
        <v>526947694</v>
      </c>
      <c r="J153" s="74">
        <v>517788834</v>
      </c>
      <c r="K153" s="74">
        <v>526251830</v>
      </c>
      <c r="L153" s="74">
        <v>0</v>
      </c>
      <c r="M153" s="74">
        <v>8462996</v>
      </c>
      <c r="N153" s="74">
        <v>8462996</v>
      </c>
      <c r="O153" s="74">
        <v>535410690</v>
      </c>
      <c r="P153" s="75">
        <v>535410690</v>
      </c>
      <c r="Q153" s="66" t="s">
        <v>1088</v>
      </c>
      <c r="R153" s="38" t="s">
        <v>1089</v>
      </c>
      <c r="S153" s="38" t="s">
        <v>1090</v>
      </c>
      <c r="T153" s="38" t="s">
        <v>1091</v>
      </c>
      <c r="U153" s="38" t="s">
        <v>1092</v>
      </c>
      <c r="V153" s="3"/>
      <c r="W153" s="121"/>
    </row>
    <row r="154" spans="1:23" x14ac:dyDescent="0.5">
      <c r="A154" s="38">
        <v>2024</v>
      </c>
      <c r="B154" s="38" t="s">
        <v>1086</v>
      </c>
      <c r="C154" s="88" t="s">
        <v>1087</v>
      </c>
      <c r="D154" s="76" t="s">
        <v>854</v>
      </c>
      <c r="E154" s="38" t="s">
        <v>330</v>
      </c>
      <c r="F154" s="38">
        <v>2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77">
        <v>0</v>
      </c>
      <c r="Q154" s="66" t="s">
        <v>1088</v>
      </c>
      <c r="R154" s="38" t="s">
        <v>1089</v>
      </c>
      <c r="S154" s="38" t="s">
        <v>1090</v>
      </c>
      <c r="T154" s="38" t="s">
        <v>1091</v>
      </c>
      <c r="U154" s="38" t="s">
        <v>1092</v>
      </c>
      <c r="V154" s="3"/>
      <c r="W154" s="121"/>
    </row>
    <row r="155" spans="1:23" x14ac:dyDescent="0.5">
      <c r="A155" s="38">
        <v>2024</v>
      </c>
      <c r="B155" s="38" t="s">
        <v>1086</v>
      </c>
      <c r="C155" s="88" t="s">
        <v>1087</v>
      </c>
      <c r="D155" s="76" t="s">
        <v>855</v>
      </c>
      <c r="E155" s="38" t="s">
        <v>331</v>
      </c>
      <c r="F155" s="38">
        <v>2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77">
        <v>0</v>
      </c>
      <c r="Q155" s="66" t="s">
        <v>1088</v>
      </c>
      <c r="R155" s="38" t="s">
        <v>1089</v>
      </c>
      <c r="S155" s="38" t="s">
        <v>1090</v>
      </c>
      <c r="T155" s="38" t="s">
        <v>1091</v>
      </c>
      <c r="U155" s="38" t="s">
        <v>1092</v>
      </c>
      <c r="V155" s="3"/>
      <c r="W155" s="121"/>
    </row>
    <row r="156" spans="1:23" x14ac:dyDescent="0.5">
      <c r="A156" s="38">
        <v>2024</v>
      </c>
      <c r="B156" s="38" t="s">
        <v>1086</v>
      </c>
      <c r="C156" s="88" t="s">
        <v>1087</v>
      </c>
      <c r="D156" s="76" t="s">
        <v>856</v>
      </c>
      <c r="E156" s="38" t="s">
        <v>332</v>
      </c>
      <c r="F156" s="38">
        <v>2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77">
        <v>0</v>
      </c>
      <c r="Q156" s="66" t="s">
        <v>1088</v>
      </c>
      <c r="R156" s="38" t="s">
        <v>1089</v>
      </c>
      <c r="S156" s="38" t="s">
        <v>1090</v>
      </c>
      <c r="T156" s="38" t="s">
        <v>1091</v>
      </c>
      <c r="U156" s="38" t="s">
        <v>1092</v>
      </c>
      <c r="V156" s="3"/>
      <c r="W156" s="121"/>
    </row>
    <row r="157" spans="1:23" x14ac:dyDescent="0.5">
      <c r="A157" s="38">
        <v>2024</v>
      </c>
      <c r="B157" s="38" t="s">
        <v>1086</v>
      </c>
      <c r="C157" s="88" t="s">
        <v>1087</v>
      </c>
      <c r="D157" s="76" t="s">
        <v>857</v>
      </c>
      <c r="E157" s="38" t="s">
        <v>333</v>
      </c>
      <c r="F157" s="38">
        <v>2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77">
        <v>0</v>
      </c>
      <c r="Q157" s="66" t="s">
        <v>1088</v>
      </c>
      <c r="R157" s="38" t="s">
        <v>1089</v>
      </c>
      <c r="S157" s="38" t="s">
        <v>1090</v>
      </c>
      <c r="T157" s="38" t="s">
        <v>1091</v>
      </c>
      <c r="U157" s="38" t="s">
        <v>1092</v>
      </c>
      <c r="V157" s="3"/>
      <c r="W157" s="121"/>
    </row>
    <row r="158" spans="1:23" x14ac:dyDescent="0.5">
      <c r="A158" s="38">
        <v>2024</v>
      </c>
      <c r="B158" s="38" t="s">
        <v>1086</v>
      </c>
      <c r="C158" s="88" t="s">
        <v>1087</v>
      </c>
      <c r="D158" s="76" t="s">
        <v>858</v>
      </c>
      <c r="E158" s="38" t="s">
        <v>334</v>
      </c>
      <c r="F158" s="38">
        <v>2</v>
      </c>
      <c r="G158" s="39">
        <v>56180956</v>
      </c>
      <c r="H158" s="39">
        <v>0</v>
      </c>
      <c r="I158" s="39">
        <v>56180956</v>
      </c>
      <c r="J158" s="39">
        <v>56180956</v>
      </c>
      <c r="K158" s="39">
        <v>61143220</v>
      </c>
      <c r="L158" s="39">
        <v>0</v>
      </c>
      <c r="M158" s="39">
        <v>4962264</v>
      </c>
      <c r="N158" s="39">
        <v>4962264</v>
      </c>
      <c r="O158" s="39">
        <v>61143220</v>
      </c>
      <c r="P158" s="77">
        <v>61143220</v>
      </c>
      <c r="Q158" s="66" t="s">
        <v>1088</v>
      </c>
      <c r="R158" s="38" t="s">
        <v>1089</v>
      </c>
      <c r="S158" s="38" t="s">
        <v>1090</v>
      </c>
      <c r="T158" s="38" t="s">
        <v>1091</v>
      </c>
      <c r="U158" s="38" t="s">
        <v>1092</v>
      </c>
      <c r="V158" s="3"/>
      <c r="W158" s="121"/>
    </row>
    <row r="159" spans="1:23" x14ac:dyDescent="0.5">
      <c r="A159" s="38">
        <v>2024</v>
      </c>
      <c r="B159" s="38" t="s">
        <v>1086</v>
      </c>
      <c r="C159" s="88" t="s">
        <v>1087</v>
      </c>
      <c r="D159" s="76" t="s">
        <v>859</v>
      </c>
      <c r="E159" s="38" t="s">
        <v>335</v>
      </c>
      <c r="F159" s="38">
        <v>2</v>
      </c>
      <c r="G159" s="39">
        <v>16579180</v>
      </c>
      <c r="H159" s="39">
        <v>0</v>
      </c>
      <c r="I159" s="39">
        <v>16579180</v>
      </c>
      <c r="J159" s="39">
        <v>59248</v>
      </c>
      <c r="K159" s="39">
        <v>0</v>
      </c>
      <c r="L159" s="39">
        <v>59248</v>
      </c>
      <c r="M159" s="39">
        <v>0</v>
      </c>
      <c r="N159" s="39">
        <v>-59248</v>
      </c>
      <c r="O159" s="39">
        <v>16519932</v>
      </c>
      <c r="P159" s="77">
        <v>16519932</v>
      </c>
      <c r="Q159" s="66" t="s">
        <v>1088</v>
      </c>
      <c r="R159" s="38" t="s">
        <v>1089</v>
      </c>
      <c r="S159" s="38" t="s">
        <v>1090</v>
      </c>
      <c r="T159" s="38" t="s">
        <v>1091</v>
      </c>
      <c r="U159" s="38" t="s">
        <v>1092</v>
      </c>
      <c r="V159" s="3"/>
      <c r="W159" s="121"/>
    </row>
    <row r="160" spans="1:23" x14ac:dyDescent="0.5">
      <c r="A160" s="38">
        <v>2024</v>
      </c>
      <c r="B160" s="38" t="s">
        <v>1086</v>
      </c>
      <c r="C160" s="88" t="s">
        <v>1087</v>
      </c>
      <c r="D160" s="76" t="s">
        <v>860</v>
      </c>
      <c r="E160" s="38" t="s">
        <v>861</v>
      </c>
      <c r="F160" s="38">
        <v>2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77">
        <v>0</v>
      </c>
      <c r="Q160" s="66" t="s">
        <v>1088</v>
      </c>
      <c r="R160" s="38" t="s">
        <v>1089</v>
      </c>
      <c r="S160" s="38" t="s">
        <v>1090</v>
      </c>
      <c r="T160" s="38" t="s">
        <v>1091</v>
      </c>
      <c r="U160" s="38" t="s">
        <v>1092</v>
      </c>
      <c r="V160" s="3"/>
      <c r="W160" s="121"/>
    </row>
    <row r="161" spans="1:23" x14ac:dyDescent="0.5">
      <c r="A161" s="38">
        <v>2024</v>
      </c>
      <c r="B161" s="38" t="s">
        <v>1086</v>
      </c>
      <c r="C161" s="88" t="s">
        <v>1087</v>
      </c>
      <c r="D161" s="76" t="s">
        <v>862</v>
      </c>
      <c r="E161" s="38" t="s">
        <v>336</v>
      </c>
      <c r="F161" s="38">
        <v>2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77">
        <v>0</v>
      </c>
      <c r="Q161" s="66" t="s">
        <v>1088</v>
      </c>
      <c r="R161" s="38" t="s">
        <v>1089</v>
      </c>
      <c r="S161" s="38" t="s">
        <v>1090</v>
      </c>
      <c r="T161" s="38" t="s">
        <v>1091</v>
      </c>
      <c r="U161" s="38" t="s">
        <v>1092</v>
      </c>
      <c r="V161" s="3"/>
      <c r="W161" s="121"/>
    </row>
    <row r="162" spans="1:23" ht="18" thickBot="1" x14ac:dyDescent="0.55000000000000004">
      <c r="A162" s="38">
        <v>2024</v>
      </c>
      <c r="B162" s="38" t="s">
        <v>1086</v>
      </c>
      <c r="C162" s="88" t="s">
        <v>1087</v>
      </c>
      <c r="D162" s="78" t="s">
        <v>863</v>
      </c>
      <c r="E162" s="79" t="s">
        <v>864</v>
      </c>
      <c r="F162" s="79">
        <v>2</v>
      </c>
      <c r="G162" s="80">
        <v>0</v>
      </c>
      <c r="H162" s="80">
        <v>0</v>
      </c>
      <c r="I162" s="80">
        <v>0</v>
      </c>
      <c r="J162" s="80">
        <v>0</v>
      </c>
      <c r="K162" s="80">
        <v>0</v>
      </c>
      <c r="L162" s="80">
        <v>0</v>
      </c>
      <c r="M162" s="80">
        <v>0</v>
      </c>
      <c r="N162" s="80">
        <v>0</v>
      </c>
      <c r="O162" s="80">
        <v>0</v>
      </c>
      <c r="P162" s="81">
        <v>0</v>
      </c>
      <c r="Q162" s="66" t="s">
        <v>1088</v>
      </c>
      <c r="R162" s="38" t="s">
        <v>1089</v>
      </c>
      <c r="S162" s="38" t="s">
        <v>1090</v>
      </c>
      <c r="T162" s="38" t="s">
        <v>1091</v>
      </c>
      <c r="U162" s="38" t="s">
        <v>1092</v>
      </c>
      <c r="V162" s="3"/>
      <c r="W162" s="121"/>
    </row>
    <row r="163" spans="1:23" ht="18" thickBot="1" x14ac:dyDescent="0.55000000000000004">
      <c r="A163" s="38">
        <v>2024</v>
      </c>
      <c r="B163" s="38" t="s">
        <v>1086</v>
      </c>
      <c r="C163" s="88" t="s">
        <v>1087</v>
      </c>
      <c r="D163" s="111" t="s">
        <v>865</v>
      </c>
      <c r="E163" s="112" t="s">
        <v>1093</v>
      </c>
      <c r="F163" s="112">
        <v>2</v>
      </c>
      <c r="G163" s="113">
        <v>0</v>
      </c>
      <c r="H163" s="113">
        <v>0</v>
      </c>
      <c r="I163" s="113">
        <v>0</v>
      </c>
      <c r="J163" s="113">
        <v>0</v>
      </c>
      <c r="K163" s="113">
        <v>0</v>
      </c>
      <c r="L163" s="113">
        <v>0</v>
      </c>
      <c r="M163" s="113">
        <v>0</v>
      </c>
      <c r="N163" s="113">
        <v>0</v>
      </c>
      <c r="O163" s="113">
        <v>0</v>
      </c>
      <c r="P163" s="114">
        <v>0</v>
      </c>
      <c r="Q163" s="66" t="s">
        <v>1088</v>
      </c>
      <c r="R163" s="38" t="s">
        <v>1089</v>
      </c>
      <c r="S163" s="38" t="s">
        <v>1090</v>
      </c>
      <c r="T163" s="38" t="s">
        <v>1091</v>
      </c>
      <c r="U163" s="38" t="s">
        <v>1092</v>
      </c>
      <c r="V163" s="3"/>
      <c r="W163" s="121"/>
    </row>
    <row r="164" spans="1:23" x14ac:dyDescent="0.5">
      <c r="A164" s="38">
        <v>2024</v>
      </c>
      <c r="B164" s="38" t="s">
        <v>1086</v>
      </c>
      <c r="C164" s="88" t="s">
        <v>1087</v>
      </c>
      <c r="D164" s="95" t="s">
        <v>866</v>
      </c>
      <c r="E164" s="96" t="s">
        <v>337</v>
      </c>
      <c r="F164" s="96">
        <v>1</v>
      </c>
      <c r="G164" s="97">
        <v>0</v>
      </c>
      <c r="H164" s="97">
        <v>0</v>
      </c>
      <c r="I164" s="97">
        <v>0</v>
      </c>
      <c r="J164" s="97">
        <v>0</v>
      </c>
      <c r="K164" s="97">
        <v>0</v>
      </c>
      <c r="L164" s="97">
        <v>0</v>
      </c>
      <c r="M164" s="97">
        <v>0</v>
      </c>
      <c r="N164" s="97">
        <v>0</v>
      </c>
      <c r="O164" s="97">
        <v>0</v>
      </c>
      <c r="P164" s="98">
        <v>0</v>
      </c>
      <c r="Q164" s="66" t="s">
        <v>1088</v>
      </c>
      <c r="R164" s="38" t="s">
        <v>1089</v>
      </c>
      <c r="S164" s="38" t="s">
        <v>1090</v>
      </c>
      <c r="T164" s="38" t="s">
        <v>1091</v>
      </c>
      <c r="U164" s="38" t="s">
        <v>1092</v>
      </c>
      <c r="V164" s="3"/>
      <c r="W164" s="121"/>
    </row>
    <row r="165" spans="1:23" x14ac:dyDescent="0.5">
      <c r="A165" s="38">
        <v>2024</v>
      </c>
      <c r="B165" s="38" t="s">
        <v>1086</v>
      </c>
      <c r="C165" s="88" t="s">
        <v>1087</v>
      </c>
      <c r="D165" s="105" t="s">
        <v>867</v>
      </c>
      <c r="E165" s="61" t="s">
        <v>338</v>
      </c>
      <c r="F165" s="61">
        <v>2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65">
        <v>0</v>
      </c>
      <c r="O165" s="65">
        <v>0</v>
      </c>
      <c r="P165" s="106">
        <v>0</v>
      </c>
      <c r="Q165" s="66" t="s">
        <v>1088</v>
      </c>
      <c r="R165" s="38" t="s">
        <v>1089</v>
      </c>
      <c r="S165" s="38" t="s">
        <v>1090</v>
      </c>
      <c r="T165" s="38" t="s">
        <v>1091</v>
      </c>
      <c r="U165" s="38" t="s">
        <v>1092</v>
      </c>
      <c r="V165" s="3"/>
      <c r="W165" s="121"/>
    </row>
    <row r="166" spans="1:23" x14ac:dyDescent="0.5">
      <c r="A166" s="38">
        <v>2024</v>
      </c>
      <c r="B166" s="38" t="s">
        <v>1086</v>
      </c>
      <c r="C166" s="88" t="s">
        <v>1087</v>
      </c>
      <c r="D166" s="105" t="s">
        <v>868</v>
      </c>
      <c r="E166" s="61" t="s">
        <v>869</v>
      </c>
      <c r="F166" s="61">
        <v>1</v>
      </c>
      <c r="G166" s="65">
        <v>0</v>
      </c>
      <c r="H166" s="65">
        <v>0</v>
      </c>
      <c r="I166" s="65">
        <v>0</v>
      </c>
      <c r="J166" s="65">
        <v>1003985910</v>
      </c>
      <c r="K166" s="65">
        <v>1003985910</v>
      </c>
      <c r="L166" s="65">
        <v>0</v>
      </c>
      <c r="M166" s="65">
        <v>0</v>
      </c>
      <c r="N166" s="65">
        <v>0</v>
      </c>
      <c r="O166" s="65">
        <v>0</v>
      </c>
      <c r="P166" s="106">
        <v>0</v>
      </c>
      <c r="Q166" s="66" t="s">
        <v>1088</v>
      </c>
      <c r="R166" s="38" t="s">
        <v>1089</v>
      </c>
      <c r="S166" s="38" t="s">
        <v>1090</v>
      </c>
      <c r="T166" s="38" t="s">
        <v>1091</v>
      </c>
      <c r="U166" s="38" t="s">
        <v>1092</v>
      </c>
      <c r="V166" s="3"/>
      <c r="W166" s="121"/>
    </row>
    <row r="167" spans="1:23" x14ac:dyDescent="0.5">
      <c r="A167" s="38">
        <v>2024</v>
      </c>
      <c r="B167" s="38" t="s">
        <v>1086</v>
      </c>
      <c r="C167" s="88" t="s">
        <v>1087</v>
      </c>
      <c r="D167" s="105" t="s">
        <v>870</v>
      </c>
      <c r="E167" s="61" t="s">
        <v>871</v>
      </c>
      <c r="F167" s="61">
        <v>1</v>
      </c>
      <c r="G167" s="65">
        <v>0</v>
      </c>
      <c r="H167" s="65">
        <v>0</v>
      </c>
      <c r="I167" s="65">
        <v>0</v>
      </c>
      <c r="J167" s="65">
        <v>4900000</v>
      </c>
      <c r="K167" s="65">
        <v>4900000</v>
      </c>
      <c r="L167" s="65">
        <v>0</v>
      </c>
      <c r="M167" s="65">
        <v>0</v>
      </c>
      <c r="N167" s="65">
        <v>0</v>
      </c>
      <c r="O167" s="65">
        <v>0</v>
      </c>
      <c r="P167" s="106">
        <v>0</v>
      </c>
      <c r="Q167" s="66" t="s">
        <v>1088</v>
      </c>
      <c r="R167" s="38" t="s">
        <v>1089</v>
      </c>
      <c r="S167" s="38" t="s">
        <v>1090</v>
      </c>
      <c r="T167" s="38" t="s">
        <v>1091</v>
      </c>
      <c r="U167" s="38" t="s">
        <v>1092</v>
      </c>
      <c r="V167" s="3"/>
      <c r="W167" s="121"/>
    </row>
    <row r="168" spans="1:23" ht="18" thickBot="1" x14ac:dyDescent="0.55000000000000004">
      <c r="A168" s="38">
        <v>2024</v>
      </c>
      <c r="B168" s="38" t="s">
        <v>1086</v>
      </c>
      <c r="C168" s="88" t="s">
        <v>1087</v>
      </c>
      <c r="D168" s="99" t="s">
        <v>872</v>
      </c>
      <c r="E168" s="100" t="s">
        <v>873</v>
      </c>
      <c r="F168" s="100">
        <v>1</v>
      </c>
      <c r="G168" s="101">
        <v>0</v>
      </c>
      <c r="H168" s="101">
        <v>0</v>
      </c>
      <c r="I168" s="101">
        <v>0</v>
      </c>
      <c r="J168" s="101">
        <v>0</v>
      </c>
      <c r="K168" s="101">
        <v>433215111</v>
      </c>
      <c r="L168" s="101">
        <v>0</v>
      </c>
      <c r="M168" s="101">
        <v>433215111</v>
      </c>
      <c r="N168" s="101">
        <v>-433215111</v>
      </c>
      <c r="O168" s="101">
        <v>-433215111</v>
      </c>
      <c r="P168" s="102">
        <v>-433215111</v>
      </c>
      <c r="Q168" s="66" t="s">
        <v>1088</v>
      </c>
      <c r="R168" s="38" t="s">
        <v>1089</v>
      </c>
      <c r="S168" s="38" t="s">
        <v>1090</v>
      </c>
      <c r="T168" s="38" t="s">
        <v>1091</v>
      </c>
      <c r="U168" s="38" t="s">
        <v>1092</v>
      </c>
      <c r="V168" s="3"/>
      <c r="W168" s="121"/>
    </row>
    <row r="169" spans="1:23" x14ac:dyDescent="0.5">
      <c r="A169" s="38">
        <v>2024</v>
      </c>
      <c r="B169" s="38" t="s">
        <v>1086</v>
      </c>
      <c r="C169" s="88" t="s">
        <v>1087</v>
      </c>
      <c r="D169" s="72" t="s">
        <v>874</v>
      </c>
      <c r="E169" s="73" t="s">
        <v>339</v>
      </c>
      <c r="F169" s="73">
        <v>1</v>
      </c>
      <c r="G169" s="74">
        <v>0</v>
      </c>
      <c r="H169" s="74">
        <v>0</v>
      </c>
      <c r="I169" s="74">
        <v>0</v>
      </c>
      <c r="J169" s="74">
        <v>790417063</v>
      </c>
      <c r="K169" s="74">
        <v>56180956</v>
      </c>
      <c r="L169" s="74">
        <v>734236107</v>
      </c>
      <c r="M169" s="74">
        <v>0</v>
      </c>
      <c r="N169" s="74">
        <v>734236107</v>
      </c>
      <c r="O169" s="74">
        <v>734236107</v>
      </c>
      <c r="P169" s="75">
        <v>734236107</v>
      </c>
      <c r="Q169" s="66" t="s">
        <v>1088</v>
      </c>
      <c r="R169" s="38" t="s">
        <v>1089</v>
      </c>
      <c r="S169" s="38" t="s">
        <v>1090</v>
      </c>
      <c r="T169" s="38" t="s">
        <v>1091</v>
      </c>
      <c r="U169" s="38" t="s">
        <v>1092</v>
      </c>
      <c r="V169" s="3"/>
      <c r="W169" s="121"/>
    </row>
    <row r="170" spans="1:23" x14ac:dyDescent="0.5">
      <c r="A170" s="38">
        <v>2024</v>
      </c>
      <c r="B170" s="38" t="s">
        <v>1086</v>
      </c>
      <c r="C170" s="88" t="s">
        <v>1087</v>
      </c>
      <c r="D170" s="76" t="s">
        <v>875</v>
      </c>
      <c r="E170" s="38" t="s">
        <v>340</v>
      </c>
      <c r="F170" s="38">
        <v>1</v>
      </c>
      <c r="G170" s="39">
        <v>0</v>
      </c>
      <c r="H170" s="39">
        <v>0</v>
      </c>
      <c r="I170" s="39">
        <v>0</v>
      </c>
      <c r="J170" s="39">
        <v>61143220</v>
      </c>
      <c r="K170" s="39">
        <v>0</v>
      </c>
      <c r="L170" s="39">
        <v>61143220</v>
      </c>
      <c r="M170" s="39">
        <v>0</v>
      </c>
      <c r="N170" s="39">
        <v>61143220</v>
      </c>
      <c r="O170" s="39">
        <v>61143220</v>
      </c>
      <c r="P170" s="77">
        <v>61143220</v>
      </c>
      <c r="Q170" s="66" t="s">
        <v>1088</v>
      </c>
      <c r="R170" s="38" t="s">
        <v>1089</v>
      </c>
      <c r="S170" s="38" t="s">
        <v>1090</v>
      </c>
      <c r="T170" s="38" t="s">
        <v>1091</v>
      </c>
      <c r="U170" s="38" t="s">
        <v>1092</v>
      </c>
      <c r="V170" s="3"/>
      <c r="W170" s="121"/>
    </row>
    <row r="171" spans="1:23" x14ac:dyDescent="0.5">
      <c r="A171" s="38">
        <v>2024</v>
      </c>
      <c r="B171" s="38" t="s">
        <v>1086</v>
      </c>
      <c r="C171" s="88" t="s">
        <v>1087</v>
      </c>
      <c r="D171" s="76" t="s">
        <v>876</v>
      </c>
      <c r="E171" s="38" t="s">
        <v>341</v>
      </c>
      <c r="F171" s="38">
        <v>1</v>
      </c>
      <c r="G171" s="39">
        <v>0</v>
      </c>
      <c r="H171" s="39">
        <v>0</v>
      </c>
      <c r="I171" s="39">
        <v>0</v>
      </c>
      <c r="J171" s="39">
        <v>9004000</v>
      </c>
      <c r="K171" s="39">
        <v>0</v>
      </c>
      <c r="L171" s="39">
        <v>9004000</v>
      </c>
      <c r="M171" s="39">
        <v>0</v>
      </c>
      <c r="N171" s="39">
        <v>9004000</v>
      </c>
      <c r="O171" s="39">
        <v>9004000</v>
      </c>
      <c r="P171" s="77">
        <v>9004000</v>
      </c>
      <c r="Q171" s="66" t="s">
        <v>1088</v>
      </c>
      <c r="R171" s="38" t="s">
        <v>1089</v>
      </c>
      <c r="S171" s="38" t="s">
        <v>1090</v>
      </c>
      <c r="T171" s="38" t="s">
        <v>1091</v>
      </c>
      <c r="U171" s="38" t="s">
        <v>1092</v>
      </c>
      <c r="V171" s="3"/>
      <c r="W171" s="121"/>
    </row>
    <row r="172" spans="1:23" x14ac:dyDescent="0.5">
      <c r="A172" s="38">
        <v>2024</v>
      </c>
      <c r="B172" s="38" t="s">
        <v>1086</v>
      </c>
      <c r="C172" s="88" t="s">
        <v>1087</v>
      </c>
      <c r="D172" s="76" t="s">
        <v>877</v>
      </c>
      <c r="E172" s="38" t="s">
        <v>342</v>
      </c>
      <c r="F172" s="38">
        <v>1</v>
      </c>
      <c r="G172" s="39">
        <v>0</v>
      </c>
      <c r="H172" s="39">
        <v>0</v>
      </c>
      <c r="I172" s="39">
        <v>0</v>
      </c>
      <c r="J172" s="39">
        <v>161522004</v>
      </c>
      <c r="K172" s="39">
        <v>0</v>
      </c>
      <c r="L172" s="39">
        <v>161522004</v>
      </c>
      <c r="M172" s="39">
        <v>0</v>
      </c>
      <c r="N172" s="39">
        <v>161522004</v>
      </c>
      <c r="O172" s="39">
        <v>161522004</v>
      </c>
      <c r="P172" s="77">
        <v>161522004</v>
      </c>
      <c r="Q172" s="66" t="s">
        <v>1088</v>
      </c>
      <c r="R172" s="38" t="s">
        <v>1089</v>
      </c>
      <c r="S172" s="38" t="s">
        <v>1090</v>
      </c>
      <c r="T172" s="38" t="s">
        <v>1091</v>
      </c>
      <c r="U172" s="38" t="s">
        <v>1092</v>
      </c>
      <c r="V172" s="3"/>
      <c r="W172" s="121"/>
    </row>
    <row r="173" spans="1:23" ht="18" thickBot="1" x14ac:dyDescent="0.55000000000000004">
      <c r="A173" s="38">
        <v>2024</v>
      </c>
      <c r="B173" s="38" t="s">
        <v>1086</v>
      </c>
      <c r="C173" s="88" t="s">
        <v>1087</v>
      </c>
      <c r="D173" s="78" t="s">
        <v>878</v>
      </c>
      <c r="E173" s="79" t="s">
        <v>879</v>
      </c>
      <c r="F173" s="79">
        <v>1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>
        <v>0</v>
      </c>
      <c r="M173" s="80">
        <v>0</v>
      </c>
      <c r="N173" s="80">
        <v>0</v>
      </c>
      <c r="O173" s="80">
        <v>0</v>
      </c>
      <c r="P173" s="81">
        <v>0</v>
      </c>
      <c r="Q173" s="66" t="s">
        <v>1088</v>
      </c>
      <c r="R173" s="38" t="s">
        <v>1089</v>
      </c>
      <c r="S173" s="38" t="s">
        <v>1090</v>
      </c>
      <c r="T173" s="38" t="s">
        <v>1091</v>
      </c>
      <c r="U173" s="38" t="s">
        <v>1092</v>
      </c>
      <c r="V173" s="3"/>
      <c r="W173" s="121"/>
    </row>
    <row r="174" spans="1:23" x14ac:dyDescent="0.5">
      <c r="A174" s="38">
        <v>2024</v>
      </c>
      <c r="B174" s="38" t="s">
        <v>1086</v>
      </c>
      <c r="C174" s="88" t="s">
        <v>1087</v>
      </c>
      <c r="D174" s="72" t="s">
        <v>880</v>
      </c>
      <c r="E174" s="73" t="s">
        <v>343</v>
      </c>
      <c r="F174" s="73">
        <v>1</v>
      </c>
      <c r="G174" s="74">
        <v>0</v>
      </c>
      <c r="H174" s="74">
        <v>0</v>
      </c>
      <c r="I174" s="74">
        <v>0</v>
      </c>
      <c r="J174" s="74">
        <v>1575234717</v>
      </c>
      <c r="K174" s="74">
        <v>102515800</v>
      </c>
      <c r="L174" s="74">
        <v>1472718917</v>
      </c>
      <c r="M174" s="74">
        <v>0</v>
      </c>
      <c r="N174" s="74">
        <v>1472718917</v>
      </c>
      <c r="O174" s="74">
        <v>1472718917</v>
      </c>
      <c r="P174" s="75">
        <v>1472718917</v>
      </c>
      <c r="Q174" s="66" t="s">
        <v>1088</v>
      </c>
      <c r="R174" s="38" t="s">
        <v>1089</v>
      </c>
      <c r="S174" s="38" t="s">
        <v>1090</v>
      </c>
      <c r="T174" s="38" t="s">
        <v>1091</v>
      </c>
      <c r="U174" s="38" t="s">
        <v>1092</v>
      </c>
      <c r="V174" s="3"/>
      <c r="W174" s="121"/>
    </row>
    <row r="175" spans="1:23" x14ac:dyDescent="0.5">
      <c r="A175" s="38">
        <v>2024</v>
      </c>
      <c r="B175" s="38" t="s">
        <v>1086</v>
      </c>
      <c r="C175" s="88" t="s">
        <v>1087</v>
      </c>
      <c r="D175" s="76" t="s">
        <v>881</v>
      </c>
      <c r="E175" s="38" t="s">
        <v>882</v>
      </c>
      <c r="F175" s="38">
        <v>1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77">
        <v>0</v>
      </c>
      <c r="Q175" s="66" t="s">
        <v>1088</v>
      </c>
      <c r="R175" s="38" t="s">
        <v>1089</v>
      </c>
      <c r="S175" s="38" t="s">
        <v>1090</v>
      </c>
      <c r="T175" s="38" t="s">
        <v>1091</v>
      </c>
      <c r="U175" s="38" t="s">
        <v>1092</v>
      </c>
      <c r="V175" s="3"/>
      <c r="W175" s="121"/>
    </row>
    <row r="176" spans="1:23" x14ac:dyDescent="0.5">
      <c r="A176" s="38">
        <v>2024</v>
      </c>
      <c r="B176" s="38" t="s">
        <v>1086</v>
      </c>
      <c r="C176" s="88" t="s">
        <v>1087</v>
      </c>
      <c r="D176" s="76" t="s">
        <v>883</v>
      </c>
      <c r="E176" s="38" t="s">
        <v>884</v>
      </c>
      <c r="F176" s="38">
        <v>1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77">
        <v>0</v>
      </c>
      <c r="Q176" s="66" t="s">
        <v>1088</v>
      </c>
      <c r="R176" s="38" t="s">
        <v>1089</v>
      </c>
      <c r="S176" s="38" t="s">
        <v>1090</v>
      </c>
      <c r="T176" s="38" t="s">
        <v>1091</v>
      </c>
      <c r="U176" s="38" t="s">
        <v>1092</v>
      </c>
      <c r="V176" s="3"/>
      <c r="W176" s="121"/>
    </row>
    <row r="177" spans="1:23" x14ac:dyDescent="0.5">
      <c r="A177" s="38">
        <v>2024</v>
      </c>
      <c r="B177" s="38" t="s">
        <v>1086</v>
      </c>
      <c r="C177" s="88" t="s">
        <v>1087</v>
      </c>
      <c r="D177" s="76" t="s">
        <v>885</v>
      </c>
      <c r="E177" s="38" t="s">
        <v>886</v>
      </c>
      <c r="F177" s="38">
        <v>1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77">
        <v>0</v>
      </c>
      <c r="Q177" s="66" t="s">
        <v>1088</v>
      </c>
      <c r="R177" s="38" t="s">
        <v>1089</v>
      </c>
      <c r="S177" s="38" t="s">
        <v>1090</v>
      </c>
      <c r="T177" s="38" t="s">
        <v>1091</v>
      </c>
      <c r="U177" s="38" t="s">
        <v>1092</v>
      </c>
      <c r="V177" s="3"/>
      <c r="W177" s="121"/>
    </row>
    <row r="178" spans="1:23" x14ac:dyDescent="0.5">
      <c r="A178" s="38">
        <v>2024</v>
      </c>
      <c r="B178" s="38" t="s">
        <v>1086</v>
      </c>
      <c r="C178" s="88" t="s">
        <v>1087</v>
      </c>
      <c r="D178" s="76" t="s">
        <v>887</v>
      </c>
      <c r="E178" s="38" t="s">
        <v>344</v>
      </c>
      <c r="F178" s="38">
        <v>1</v>
      </c>
      <c r="G178" s="39">
        <v>0</v>
      </c>
      <c r="H178" s="39">
        <v>0</v>
      </c>
      <c r="I178" s="39">
        <v>0</v>
      </c>
      <c r="J178" s="39">
        <v>686196946</v>
      </c>
      <c r="K178" s="39">
        <v>505789300</v>
      </c>
      <c r="L178" s="39">
        <v>180407646</v>
      </c>
      <c r="M178" s="39">
        <v>0</v>
      </c>
      <c r="N178" s="39">
        <v>180407646</v>
      </c>
      <c r="O178" s="39">
        <v>180407646</v>
      </c>
      <c r="P178" s="77">
        <v>180407646</v>
      </c>
      <c r="Q178" s="66" t="s">
        <v>1088</v>
      </c>
      <c r="R178" s="38" t="s">
        <v>1089</v>
      </c>
      <c r="S178" s="38" t="s">
        <v>1090</v>
      </c>
      <c r="T178" s="38" t="s">
        <v>1091</v>
      </c>
      <c r="U178" s="38" t="s">
        <v>1092</v>
      </c>
      <c r="V178" s="3"/>
      <c r="W178" s="121"/>
    </row>
    <row r="179" spans="1:23" x14ac:dyDescent="0.5">
      <c r="A179" s="38">
        <v>2024</v>
      </c>
      <c r="B179" s="38" t="s">
        <v>1086</v>
      </c>
      <c r="C179" s="88" t="s">
        <v>1087</v>
      </c>
      <c r="D179" s="76" t="s">
        <v>888</v>
      </c>
      <c r="E179" s="38" t="s">
        <v>345</v>
      </c>
      <c r="F179" s="38">
        <v>1</v>
      </c>
      <c r="G179" s="39">
        <v>0</v>
      </c>
      <c r="H179" s="39">
        <v>0</v>
      </c>
      <c r="I179" s="39">
        <v>0</v>
      </c>
      <c r="J179" s="39">
        <v>582862269</v>
      </c>
      <c r="K179" s="39">
        <v>0</v>
      </c>
      <c r="L179" s="39">
        <v>582862269</v>
      </c>
      <c r="M179" s="39">
        <v>0</v>
      </c>
      <c r="N179" s="39">
        <v>582862269</v>
      </c>
      <c r="O179" s="39">
        <v>582862269</v>
      </c>
      <c r="P179" s="77">
        <v>582862269</v>
      </c>
      <c r="Q179" s="66" t="s">
        <v>1088</v>
      </c>
      <c r="R179" s="38" t="s">
        <v>1089</v>
      </c>
      <c r="S179" s="38" t="s">
        <v>1090</v>
      </c>
      <c r="T179" s="38" t="s">
        <v>1091</v>
      </c>
      <c r="U179" s="38" t="s">
        <v>1092</v>
      </c>
      <c r="V179" s="3"/>
      <c r="W179" s="121"/>
    </row>
    <row r="180" spans="1:23" ht="18" thickBot="1" x14ac:dyDescent="0.55000000000000004">
      <c r="A180" s="38">
        <v>2024</v>
      </c>
      <c r="B180" s="38" t="s">
        <v>1086</v>
      </c>
      <c r="C180" s="88" t="s">
        <v>1087</v>
      </c>
      <c r="D180" s="78" t="s">
        <v>889</v>
      </c>
      <c r="E180" s="79" t="s">
        <v>346</v>
      </c>
      <c r="F180" s="79">
        <v>1</v>
      </c>
      <c r="G180" s="80">
        <v>0</v>
      </c>
      <c r="H180" s="80">
        <v>0</v>
      </c>
      <c r="I180" s="80">
        <v>0</v>
      </c>
      <c r="J180" s="80">
        <v>0</v>
      </c>
      <c r="K180" s="80">
        <v>0</v>
      </c>
      <c r="L180" s="80">
        <v>0</v>
      </c>
      <c r="M180" s="80">
        <v>0</v>
      </c>
      <c r="N180" s="80">
        <v>0</v>
      </c>
      <c r="O180" s="80">
        <v>0</v>
      </c>
      <c r="P180" s="81">
        <v>0</v>
      </c>
      <c r="Q180" s="66" t="s">
        <v>1088</v>
      </c>
      <c r="R180" s="38" t="s">
        <v>1089</v>
      </c>
      <c r="S180" s="38" t="s">
        <v>1090</v>
      </c>
      <c r="T180" s="38" t="s">
        <v>1091</v>
      </c>
      <c r="U180" s="38" t="s">
        <v>1092</v>
      </c>
      <c r="V180" s="3"/>
      <c r="W180" s="121"/>
    </row>
    <row r="181" spans="1:23" x14ac:dyDescent="0.5">
      <c r="A181" s="38">
        <v>2024</v>
      </c>
      <c r="B181" s="38" t="s">
        <v>1086</v>
      </c>
      <c r="C181" s="88" t="s">
        <v>1087</v>
      </c>
      <c r="D181" s="72" t="s">
        <v>890</v>
      </c>
      <c r="E181" s="73" t="s">
        <v>347</v>
      </c>
      <c r="F181" s="73">
        <v>1</v>
      </c>
      <c r="G181" s="74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74">
        <v>0</v>
      </c>
      <c r="O181" s="74">
        <v>0</v>
      </c>
      <c r="P181" s="75">
        <v>0</v>
      </c>
      <c r="Q181" s="66" t="s">
        <v>1088</v>
      </c>
      <c r="R181" s="38" t="s">
        <v>1089</v>
      </c>
      <c r="S181" s="38" t="s">
        <v>1090</v>
      </c>
      <c r="T181" s="38" t="s">
        <v>1091</v>
      </c>
      <c r="U181" s="38" t="s">
        <v>1092</v>
      </c>
      <c r="V181" s="3"/>
      <c r="W181" s="121"/>
    </row>
    <row r="182" spans="1:23" x14ac:dyDescent="0.5">
      <c r="A182" s="38">
        <v>2024</v>
      </c>
      <c r="B182" s="38" t="s">
        <v>1086</v>
      </c>
      <c r="C182" s="88" t="s">
        <v>1087</v>
      </c>
      <c r="D182" s="76" t="s">
        <v>891</v>
      </c>
      <c r="E182" s="38" t="s">
        <v>892</v>
      </c>
      <c r="F182" s="38">
        <v>1</v>
      </c>
      <c r="G182" s="39">
        <v>0</v>
      </c>
      <c r="H182" s="39">
        <v>0</v>
      </c>
      <c r="I182" s="39">
        <v>0</v>
      </c>
      <c r="J182" s="39">
        <v>13594227</v>
      </c>
      <c r="K182" s="39">
        <v>0</v>
      </c>
      <c r="L182" s="39">
        <v>13594227</v>
      </c>
      <c r="M182" s="39">
        <v>0</v>
      </c>
      <c r="N182" s="39">
        <v>13594227</v>
      </c>
      <c r="O182" s="39">
        <v>13594227</v>
      </c>
      <c r="P182" s="77">
        <v>13594227</v>
      </c>
      <c r="Q182" s="66" t="s">
        <v>1088</v>
      </c>
      <c r="R182" s="38" t="s">
        <v>1089</v>
      </c>
      <c r="S182" s="38" t="s">
        <v>1090</v>
      </c>
      <c r="T182" s="38" t="s">
        <v>1091</v>
      </c>
      <c r="U182" s="38" t="s">
        <v>1092</v>
      </c>
      <c r="V182" s="3"/>
      <c r="W182" s="121"/>
    </row>
    <row r="183" spans="1:23" x14ac:dyDescent="0.5">
      <c r="A183" s="38">
        <v>2024</v>
      </c>
      <c r="B183" s="38" t="s">
        <v>1086</v>
      </c>
      <c r="C183" s="88" t="s">
        <v>1087</v>
      </c>
      <c r="D183" s="76" t="s">
        <v>893</v>
      </c>
      <c r="E183" s="38" t="s">
        <v>894</v>
      </c>
      <c r="F183" s="38">
        <v>1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77">
        <v>0</v>
      </c>
      <c r="Q183" s="66" t="s">
        <v>1088</v>
      </c>
      <c r="R183" s="38" t="s">
        <v>1089</v>
      </c>
      <c r="S183" s="38" t="s">
        <v>1090</v>
      </c>
      <c r="T183" s="38" t="s">
        <v>1091</v>
      </c>
      <c r="U183" s="38" t="s">
        <v>1092</v>
      </c>
      <c r="V183" s="3"/>
      <c r="W183" s="121"/>
    </row>
    <row r="184" spans="1:23" x14ac:dyDescent="0.5">
      <c r="A184" s="38">
        <v>2024</v>
      </c>
      <c r="B184" s="38" t="s">
        <v>1086</v>
      </c>
      <c r="C184" s="88" t="s">
        <v>1087</v>
      </c>
      <c r="D184" s="76" t="s">
        <v>895</v>
      </c>
      <c r="E184" s="38" t="s">
        <v>348</v>
      </c>
      <c r="F184" s="38">
        <v>1</v>
      </c>
      <c r="G184" s="39">
        <v>0</v>
      </c>
      <c r="H184" s="39">
        <v>0</v>
      </c>
      <c r="I184" s="39">
        <v>0</v>
      </c>
      <c r="J184" s="39">
        <v>898668</v>
      </c>
      <c r="K184" s="39">
        <v>0</v>
      </c>
      <c r="L184" s="39">
        <v>898668</v>
      </c>
      <c r="M184" s="39">
        <v>0</v>
      </c>
      <c r="N184" s="39">
        <v>898668</v>
      </c>
      <c r="O184" s="39">
        <v>898668</v>
      </c>
      <c r="P184" s="77">
        <v>898668</v>
      </c>
      <c r="Q184" s="66" t="s">
        <v>1088</v>
      </c>
      <c r="R184" s="38" t="s">
        <v>1089</v>
      </c>
      <c r="S184" s="38" t="s">
        <v>1090</v>
      </c>
      <c r="T184" s="38" t="s">
        <v>1091</v>
      </c>
      <c r="U184" s="38" t="s">
        <v>1092</v>
      </c>
      <c r="V184" s="3"/>
      <c r="W184" s="121"/>
    </row>
    <row r="185" spans="1:23" x14ac:dyDescent="0.5">
      <c r="A185" s="38">
        <v>2024</v>
      </c>
      <c r="B185" s="38" t="s">
        <v>1086</v>
      </c>
      <c r="C185" s="88" t="s">
        <v>1087</v>
      </c>
      <c r="D185" s="76" t="s">
        <v>896</v>
      </c>
      <c r="E185" s="38" t="s">
        <v>897</v>
      </c>
      <c r="F185" s="38">
        <v>1</v>
      </c>
      <c r="G185" s="39">
        <v>0</v>
      </c>
      <c r="H185" s="39">
        <v>0</v>
      </c>
      <c r="I185" s="39">
        <v>0</v>
      </c>
      <c r="J185" s="39">
        <v>196022201</v>
      </c>
      <c r="K185" s="39">
        <v>13331858</v>
      </c>
      <c r="L185" s="39">
        <v>182690343</v>
      </c>
      <c r="M185" s="39">
        <v>0</v>
      </c>
      <c r="N185" s="39">
        <v>182690343</v>
      </c>
      <c r="O185" s="39">
        <v>182690343</v>
      </c>
      <c r="P185" s="77">
        <v>182690343</v>
      </c>
      <c r="Q185" s="66" t="s">
        <v>1088</v>
      </c>
      <c r="R185" s="38" t="s">
        <v>1089</v>
      </c>
      <c r="S185" s="38" t="s">
        <v>1090</v>
      </c>
      <c r="T185" s="38" t="s">
        <v>1091</v>
      </c>
      <c r="U185" s="38" t="s">
        <v>1092</v>
      </c>
      <c r="V185" s="3"/>
      <c r="W185" s="121"/>
    </row>
    <row r="186" spans="1:23" ht="18" thickBot="1" x14ac:dyDescent="0.55000000000000004">
      <c r="A186" s="38">
        <v>2024</v>
      </c>
      <c r="B186" s="38" t="s">
        <v>1086</v>
      </c>
      <c r="C186" s="88" t="s">
        <v>1087</v>
      </c>
      <c r="D186" s="78" t="s">
        <v>898</v>
      </c>
      <c r="E186" s="79" t="s">
        <v>899</v>
      </c>
      <c r="F186" s="79">
        <v>1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>
        <v>0</v>
      </c>
      <c r="M186" s="80">
        <v>0</v>
      </c>
      <c r="N186" s="80">
        <v>0</v>
      </c>
      <c r="O186" s="80">
        <v>0</v>
      </c>
      <c r="P186" s="81">
        <v>0</v>
      </c>
      <c r="Q186" s="66" t="s">
        <v>1088</v>
      </c>
      <c r="R186" s="38" t="s">
        <v>1089</v>
      </c>
      <c r="S186" s="38" t="s">
        <v>1090</v>
      </c>
      <c r="T186" s="38" t="s">
        <v>1091</v>
      </c>
      <c r="U186" s="38" t="s">
        <v>1092</v>
      </c>
      <c r="V186" s="3"/>
      <c r="W186" s="121"/>
    </row>
    <row r="187" spans="1:23" x14ac:dyDescent="0.5">
      <c r="A187" s="38">
        <v>2024</v>
      </c>
      <c r="B187" s="38" t="s">
        <v>1086</v>
      </c>
      <c r="C187" s="88" t="s">
        <v>1087</v>
      </c>
      <c r="D187" s="72" t="s">
        <v>900</v>
      </c>
      <c r="E187" s="73" t="s">
        <v>349</v>
      </c>
      <c r="F187" s="73">
        <v>1</v>
      </c>
      <c r="G187" s="74">
        <v>0</v>
      </c>
      <c r="H187" s="74">
        <v>0</v>
      </c>
      <c r="I187" s="74">
        <v>0</v>
      </c>
      <c r="J187" s="74">
        <v>2573209272</v>
      </c>
      <c r="K187" s="74">
        <v>3975400</v>
      </c>
      <c r="L187" s="74">
        <v>2569233872</v>
      </c>
      <c r="M187" s="74">
        <v>0</v>
      </c>
      <c r="N187" s="74">
        <v>2569233872</v>
      </c>
      <c r="O187" s="74">
        <v>2569233872</v>
      </c>
      <c r="P187" s="75">
        <v>2569233872</v>
      </c>
      <c r="Q187" s="66" t="s">
        <v>1088</v>
      </c>
      <c r="R187" s="38" t="s">
        <v>1089</v>
      </c>
      <c r="S187" s="38" t="s">
        <v>1090</v>
      </c>
      <c r="T187" s="38" t="s">
        <v>1091</v>
      </c>
      <c r="U187" s="38" t="s">
        <v>1092</v>
      </c>
      <c r="V187" s="3"/>
      <c r="W187" s="121"/>
    </row>
    <row r="188" spans="1:23" x14ac:dyDescent="0.5">
      <c r="A188" s="38">
        <v>2024</v>
      </c>
      <c r="B188" s="38" t="s">
        <v>1086</v>
      </c>
      <c r="C188" s="88" t="s">
        <v>1087</v>
      </c>
      <c r="D188" s="76" t="s">
        <v>901</v>
      </c>
      <c r="E188" s="38" t="s">
        <v>350</v>
      </c>
      <c r="F188" s="38">
        <v>1</v>
      </c>
      <c r="G188" s="39">
        <v>0</v>
      </c>
      <c r="H188" s="39">
        <v>0</v>
      </c>
      <c r="I188" s="39">
        <v>0</v>
      </c>
      <c r="J188" s="39">
        <v>275764223</v>
      </c>
      <c r="K188" s="39">
        <v>0</v>
      </c>
      <c r="L188" s="39">
        <v>275764223</v>
      </c>
      <c r="M188" s="39">
        <v>0</v>
      </c>
      <c r="N188" s="39">
        <v>275764223</v>
      </c>
      <c r="O188" s="39">
        <v>275764223</v>
      </c>
      <c r="P188" s="77">
        <v>275764223</v>
      </c>
      <c r="Q188" s="66" t="s">
        <v>1088</v>
      </c>
      <c r="R188" s="38" t="s">
        <v>1089</v>
      </c>
      <c r="S188" s="38" t="s">
        <v>1090</v>
      </c>
      <c r="T188" s="38" t="s">
        <v>1091</v>
      </c>
      <c r="U188" s="38" t="s">
        <v>1092</v>
      </c>
      <c r="V188" s="3"/>
      <c r="W188" s="121"/>
    </row>
    <row r="189" spans="1:23" x14ac:dyDescent="0.5">
      <c r="A189" s="38">
        <v>2024</v>
      </c>
      <c r="B189" s="38" t="s">
        <v>1086</v>
      </c>
      <c r="C189" s="88" t="s">
        <v>1087</v>
      </c>
      <c r="D189" s="89" t="s">
        <v>902</v>
      </c>
      <c r="E189" s="40" t="s">
        <v>351</v>
      </c>
      <c r="F189" s="40">
        <v>1</v>
      </c>
      <c r="G189" s="63">
        <v>0</v>
      </c>
      <c r="H189" s="63">
        <v>-223191824</v>
      </c>
      <c r="I189" s="63">
        <v>-223191824</v>
      </c>
      <c r="J189" s="63">
        <v>223191824</v>
      </c>
      <c r="K189" s="63">
        <v>0</v>
      </c>
      <c r="L189" s="63">
        <v>223191824</v>
      </c>
      <c r="M189" s="63">
        <v>0</v>
      </c>
      <c r="N189" s="63">
        <v>223191824</v>
      </c>
      <c r="O189" s="63">
        <v>223191824</v>
      </c>
      <c r="P189" s="90">
        <v>0</v>
      </c>
      <c r="Q189" s="66" t="s">
        <v>1088</v>
      </c>
      <c r="R189" s="38" t="s">
        <v>1089</v>
      </c>
      <c r="S189" s="38" t="s">
        <v>1090</v>
      </c>
      <c r="T189" s="38" t="s">
        <v>1091</v>
      </c>
      <c r="U189" s="38" t="s">
        <v>1092</v>
      </c>
      <c r="V189" s="3"/>
      <c r="W189" s="121"/>
    </row>
    <row r="190" spans="1:23" ht="18" thickBot="1" x14ac:dyDescent="0.55000000000000004">
      <c r="A190" s="38">
        <v>2024</v>
      </c>
      <c r="B190" s="38" t="s">
        <v>1086</v>
      </c>
      <c r="C190" s="88" t="s">
        <v>1087</v>
      </c>
      <c r="D190" s="78" t="s">
        <v>903</v>
      </c>
      <c r="E190" s="79" t="s">
        <v>352</v>
      </c>
      <c r="F190" s="79">
        <v>1</v>
      </c>
      <c r="G190" s="80">
        <v>0</v>
      </c>
      <c r="H190" s="80">
        <v>0</v>
      </c>
      <c r="I190" s="80">
        <v>0</v>
      </c>
      <c r="J190" s="80">
        <v>967551</v>
      </c>
      <c r="K190" s="80">
        <v>0</v>
      </c>
      <c r="L190" s="80">
        <v>967551</v>
      </c>
      <c r="M190" s="80">
        <v>0</v>
      </c>
      <c r="N190" s="80">
        <v>967551</v>
      </c>
      <c r="O190" s="80">
        <v>967551</v>
      </c>
      <c r="P190" s="81">
        <v>967551</v>
      </c>
      <c r="Q190" s="66" t="s">
        <v>1088</v>
      </c>
      <c r="R190" s="38" t="s">
        <v>1089</v>
      </c>
      <c r="S190" s="38" t="s">
        <v>1090</v>
      </c>
      <c r="T190" s="38" t="s">
        <v>1091</v>
      </c>
      <c r="U190" s="38" t="s">
        <v>1092</v>
      </c>
      <c r="V190" s="3"/>
      <c r="W190" s="121"/>
    </row>
    <row r="191" spans="1:23" x14ac:dyDescent="0.5">
      <c r="A191" s="38">
        <v>2024</v>
      </c>
      <c r="B191" s="38" t="s">
        <v>1086</v>
      </c>
      <c r="C191" s="88" t="s">
        <v>1087</v>
      </c>
      <c r="D191" s="72" t="s">
        <v>904</v>
      </c>
      <c r="E191" s="73" t="s">
        <v>353</v>
      </c>
      <c r="F191" s="73">
        <v>2</v>
      </c>
      <c r="G191" s="74">
        <v>0</v>
      </c>
      <c r="H191" s="74">
        <v>0</v>
      </c>
      <c r="I191" s="74">
        <v>0</v>
      </c>
      <c r="J191" s="74">
        <v>52200</v>
      </c>
      <c r="K191" s="74">
        <v>100133022</v>
      </c>
      <c r="L191" s="74">
        <v>0</v>
      </c>
      <c r="M191" s="74">
        <v>100080822</v>
      </c>
      <c r="N191" s="74">
        <v>100080822</v>
      </c>
      <c r="O191" s="74">
        <v>100080822</v>
      </c>
      <c r="P191" s="75">
        <v>100080822</v>
      </c>
      <c r="Q191" s="66" t="s">
        <v>1088</v>
      </c>
      <c r="R191" s="38" t="s">
        <v>1089</v>
      </c>
      <c r="S191" s="38" t="s">
        <v>1090</v>
      </c>
      <c r="T191" s="38" t="s">
        <v>1091</v>
      </c>
      <c r="U191" s="38" t="s">
        <v>1092</v>
      </c>
      <c r="V191" s="3"/>
      <c r="W191" s="121"/>
    </row>
    <row r="192" spans="1:23" x14ac:dyDescent="0.5">
      <c r="A192" s="38">
        <v>2024</v>
      </c>
      <c r="B192" s="38" t="s">
        <v>1086</v>
      </c>
      <c r="C192" s="88" t="s">
        <v>1087</v>
      </c>
      <c r="D192" s="76" t="s">
        <v>905</v>
      </c>
      <c r="E192" s="38" t="s">
        <v>354</v>
      </c>
      <c r="F192" s="38">
        <v>2</v>
      </c>
      <c r="G192" s="39">
        <v>0</v>
      </c>
      <c r="H192" s="39">
        <v>0</v>
      </c>
      <c r="I192" s="39">
        <v>0</v>
      </c>
      <c r="J192" s="39">
        <v>6299765</v>
      </c>
      <c r="K192" s="39">
        <v>276004550</v>
      </c>
      <c r="L192" s="39">
        <v>0</v>
      </c>
      <c r="M192" s="39">
        <v>269704785</v>
      </c>
      <c r="N192" s="39">
        <v>269704785</v>
      </c>
      <c r="O192" s="39">
        <v>269704785</v>
      </c>
      <c r="P192" s="77">
        <v>269704785</v>
      </c>
      <c r="Q192" s="66" t="s">
        <v>1088</v>
      </c>
      <c r="R192" s="38" t="s">
        <v>1089</v>
      </c>
      <c r="S192" s="38" t="s">
        <v>1090</v>
      </c>
      <c r="T192" s="38" t="s">
        <v>1091</v>
      </c>
      <c r="U192" s="38" t="s">
        <v>1092</v>
      </c>
      <c r="V192" s="3"/>
      <c r="W192" s="121"/>
    </row>
    <row r="193" spans="1:23" x14ac:dyDescent="0.5">
      <c r="A193" s="38">
        <v>2024</v>
      </c>
      <c r="B193" s="38" t="s">
        <v>1086</v>
      </c>
      <c r="C193" s="88" t="s">
        <v>1087</v>
      </c>
      <c r="D193" s="76" t="s">
        <v>906</v>
      </c>
      <c r="E193" s="38" t="s">
        <v>907</v>
      </c>
      <c r="F193" s="38">
        <v>2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77">
        <v>0</v>
      </c>
      <c r="Q193" s="66" t="s">
        <v>1088</v>
      </c>
      <c r="R193" s="38" t="s">
        <v>1089</v>
      </c>
      <c r="S193" s="38" t="s">
        <v>1090</v>
      </c>
      <c r="T193" s="38" t="s">
        <v>1091</v>
      </c>
      <c r="U193" s="38" t="s">
        <v>1092</v>
      </c>
      <c r="V193" s="3"/>
      <c r="W193" s="121"/>
    </row>
    <row r="194" spans="1:23" ht="18" thickBot="1" x14ac:dyDescent="0.55000000000000004">
      <c r="A194" s="38">
        <v>2024</v>
      </c>
      <c r="B194" s="38" t="s">
        <v>1086</v>
      </c>
      <c r="C194" s="88" t="s">
        <v>1087</v>
      </c>
      <c r="D194" s="78" t="s">
        <v>908</v>
      </c>
      <c r="E194" s="79" t="s">
        <v>909</v>
      </c>
      <c r="F194" s="79">
        <v>2</v>
      </c>
      <c r="G194" s="80">
        <v>0</v>
      </c>
      <c r="H194" s="80">
        <v>0</v>
      </c>
      <c r="I194" s="80">
        <v>0</v>
      </c>
      <c r="J194" s="80">
        <v>0</v>
      </c>
      <c r="K194" s="80">
        <v>0</v>
      </c>
      <c r="L194" s="80">
        <v>0</v>
      </c>
      <c r="M194" s="80">
        <v>0</v>
      </c>
      <c r="N194" s="80">
        <v>0</v>
      </c>
      <c r="O194" s="80">
        <v>0</v>
      </c>
      <c r="P194" s="81">
        <v>0</v>
      </c>
      <c r="Q194" s="66" t="s">
        <v>1088</v>
      </c>
      <c r="R194" s="38" t="s">
        <v>1089</v>
      </c>
      <c r="S194" s="38" t="s">
        <v>1090</v>
      </c>
      <c r="T194" s="38" t="s">
        <v>1091</v>
      </c>
      <c r="U194" s="38" t="s">
        <v>1092</v>
      </c>
      <c r="V194" s="3"/>
      <c r="W194" s="121"/>
    </row>
    <row r="195" spans="1:23" x14ac:dyDescent="0.5">
      <c r="A195" s="38">
        <v>2024</v>
      </c>
      <c r="B195" s="38" t="s">
        <v>1086</v>
      </c>
      <c r="C195" s="88" t="s">
        <v>1087</v>
      </c>
      <c r="D195" s="72" t="s">
        <v>910</v>
      </c>
      <c r="E195" s="73" t="s">
        <v>355</v>
      </c>
      <c r="F195" s="73">
        <v>1</v>
      </c>
      <c r="G195" s="74">
        <v>0</v>
      </c>
      <c r="H195" s="74">
        <v>0</v>
      </c>
      <c r="I195" s="74">
        <v>0</v>
      </c>
      <c r="J195" s="74">
        <v>608305100</v>
      </c>
      <c r="K195" s="74">
        <v>284000</v>
      </c>
      <c r="L195" s="74">
        <v>608021100</v>
      </c>
      <c r="M195" s="74">
        <v>0</v>
      </c>
      <c r="N195" s="74">
        <v>608021100</v>
      </c>
      <c r="O195" s="74">
        <v>608021100</v>
      </c>
      <c r="P195" s="75">
        <v>608021100</v>
      </c>
      <c r="Q195" s="66" t="s">
        <v>1088</v>
      </c>
      <c r="R195" s="38" t="s">
        <v>1089</v>
      </c>
      <c r="S195" s="38" t="s">
        <v>1090</v>
      </c>
      <c r="T195" s="38" t="s">
        <v>1091</v>
      </c>
      <c r="U195" s="38" t="s">
        <v>1092</v>
      </c>
      <c r="V195" s="3"/>
      <c r="W195" s="121"/>
    </row>
    <row r="196" spans="1:23" x14ac:dyDescent="0.5">
      <c r="A196" s="38">
        <v>2024</v>
      </c>
      <c r="B196" s="38" t="s">
        <v>1086</v>
      </c>
      <c r="C196" s="88" t="s">
        <v>1087</v>
      </c>
      <c r="D196" s="76" t="s">
        <v>911</v>
      </c>
      <c r="E196" s="38" t="s">
        <v>356</v>
      </c>
      <c r="F196" s="38">
        <v>1</v>
      </c>
      <c r="G196" s="39">
        <v>0</v>
      </c>
      <c r="H196" s="39">
        <v>0</v>
      </c>
      <c r="I196" s="39">
        <v>0</v>
      </c>
      <c r="J196" s="39">
        <v>2051000</v>
      </c>
      <c r="K196" s="39">
        <v>2050999</v>
      </c>
      <c r="L196" s="39">
        <v>1</v>
      </c>
      <c r="M196" s="39">
        <v>0</v>
      </c>
      <c r="N196" s="39">
        <v>1</v>
      </c>
      <c r="O196" s="39">
        <v>1</v>
      </c>
      <c r="P196" s="77">
        <v>1</v>
      </c>
      <c r="Q196" s="66" t="s">
        <v>1088</v>
      </c>
      <c r="R196" s="38" t="s">
        <v>1089</v>
      </c>
      <c r="S196" s="38" t="s">
        <v>1090</v>
      </c>
      <c r="T196" s="38" t="s">
        <v>1091</v>
      </c>
      <c r="U196" s="38" t="s">
        <v>1092</v>
      </c>
      <c r="V196" s="3"/>
      <c r="W196" s="121"/>
    </row>
    <row r="197" spans="1:23" x14ac:dyDescent="0.5">
      <c r="A197" s="38">
        <v>2024</v>
      </c>
      <c r="B197" s="38" t="s">
        <v>1086</v>
      </c>
      <c r="C197" s="88" t="s">
        <v>1087</v>
      </c>
      <c r="D197" s="89" t="s">
        <v>912</v>
      </c>
      <c r="E197" s="40" t="s">
        <v>357</v>
      </c>
      <c r="F197" s="40">
        <v>1</v>
      </c>
      <c r="G197" s="63">
        <v>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0</v>
      </c>
      <c r="O197" s="63">
        <v>0</v>
      </c>
      <c r="P197" s="90">
        <v>0</v>
      </c>
      <c r="Q197" s="66" t="s">
        <v>1088</v>
      </c>
      <c r="R197" s="38" t="s">
        <v>1089</v>
      </c>
      <c r="S197" s="38" t="s">
        <v>1090</v>
      </c>
      <c r="T197" s="38" t="s">
        <v>1091</v>
      </c>
      <c r="U197" s="38" t="s">
        <v>1092</v>
      </c>
      <c r="V197" s="3"/>
      <c r="W197" s="121"/>
    </row>
    <row r="198" spans="1:23" x14ac:dyDescent="0.5">
      <c r="A198" s="38">
        <v>2024</v>
      </c>
      <c r="B198" s="38" t="s">
        <v>1086</v>
      </c>
      <c r="C198" s="88" t="s">
        <v>1087</v>
      </c>
      <c r="D198" s="76" t="s">
        <v>913</v>
      </c>
      <c r="E198" s="38" t="s">
        <v>358</v>
      </c>
      <c r="F198" s="38">
        <v>1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77">
        <v>0</v>
      </c>
      <c r="Q198" s="66" t="s">
        <v>1088</v>
      </c>
      <c r="R198" s="38" t="s">
        <v>1089</v>
      </c>
      <c r="S198" s="38" t="s">
        <v>1090</v>
      </c>
      <c r="T198" s="38" t="s">
        <v>1091</v>
      </c>
      <c r="U198" s="38" t="s">
        <v>1092</v>
      </c>
      <c r="V198" s="3"/>
      <c r="W198" s="121"/>
    </row>
    <row r="199" spans="1:23" ht="18" thickBot="1" x14ac:dyDescent="0.55000000000000004">
      <c r="A199" s="38">
        <v>2024</v>
      </c>
      <c r="B199" s="38" t="s">
        <v>1086</v>
      </c>
      <c r="C199" s="88" t="s">
        <v>1087</v>
      </c>
      <c r="D199" s="78" t="s">
        <v>914</v>
      </c>
      <c r="E199" s="79" t="s">
        <v>359</v>
      </c>
      <c r="F199" s="79">
        <v>1</v>
      </c>
      <c r="G199" s="80">
        <v>0</v>
      </c>
      <c r="H199" s="80">
        <v>0</v>
      </c>
      <c r="I199" s="80">
        <v>0</v>
      </c>
      <c r="J199" s="80">
        <v>0</v>
      </c>
      <c r="K199" s="80">
        <v>0</v>
      </c>
      <c r="L199" s="80">
        <v>0</v>
      </c>
      <c r="M199" s="80">
        <v>0</v>
      </c>
      <c r="N199" s="80">
        <v>0</v>
      </c>
      <c r="O199" s="80">
        <v>0</v>
      </c>
      <c r="P199" s="81">
        <v>0</v>
      </c>
      <c r="Q199" s="66" t="s">
        <v>1088</v>
      </c>
      <c r="R199" s="38" t="s">
        <v>1089</v>
      </c>
      <c r="S199" s="38" t="s">
        <v>1090</v>
      </c>
      <c r="T199" s="38" t="s">
        <v>1091</v>
      </c>
      <c r="U199" s="38" t="s">
        <v>1092</v>
      </c>
      <c r="V199" s="3"/>
      <c r="W199" s="121"/>
    </row>
    <row r="200" spans="1:23" x14ac:dyDescent="0.5">
      <c r="A200" s="38">
        <v>2024</v>
      </c>
      <c r="B200" s="38" t="s">
        <v>1086</v>
      </c>
      <c r="C200" s="88" t="s">
        <v>1087</v>
      </c>
      <c r="D200" s="72" t="s">
        <v>915</v>
      </c>
      <c r="E200" s="73" t="s">
        <v>360</v>
      </c>
      <c r="F200" s="73">
        <v>2</v>
      </c>
      <c r="G200" s="74">
        <v>0</v>
      </c>
      <c r="H200" s="74">
        <v>0</v>
      </c>
      <c r="I200" s="74">
        <v>0</v>
      </c>
      <c r="J200" s="74">
        <v>0</v>
      </c>
      <c r="K200" s="74">
        <v>0</v>
      </c>
      <c r="L200" s="74">
        <v>0</v>
      </c>
      <c r="M200" s="74">
        <v>0</v>
      </c>
      <c r="N200" s="74">
        <v>0</v>
      </c>
      <c r="O200" s="74">
        <v>0</v>
      </c>
      <c r="P200" s="75">
        <v>0</v>
      </c>
      <c r="Q200" s="66" t="s">
        <v>1088</v>
      </c>
      <c r="R200" s="38" t="s">
        <v>1089</v>
      </c>
      <c r="S200" s="38" t="s">
        <v>1090</v>
      </c>
      <c r="T200" s="38" t="s">
        <v>1091</v>
      </c>
      <c r="U200" s="38" t="s">
        <v>1092</v>
      </c>
      <c r="V200" s="3"/>
      <c r="W200" s="121"/>
    </row>
    <row r="201" spans="1:23" ht="18" thickBot="1" x14ac:dyDescent="0.55000000000000004">
      <c r="A201" s="38">
        <v>2024</v>
      </c>
      <c r="B201" s="38" t="s">
        <v>1086</v>
      </c>
      <c r="C201" s="88" t="s">
        <v>1087</v>
      </c>
      <c r="D201" s="78" t="s">
        <v>916</v>
      </c>
      <c r="E201" s="79" t="s">
        <v>361</v>
      </c>
      <c r="F201" s="79">
        <v>2</v>
      </c>
      <c r="G201" s="80">
        <v>0</v>
      </c>
      <c r="H201" s="80">
        <v>0</v>
      </c>
      <c r="I201" s="80">
        <v>0</v>
      </c>
      <c r="J201" s="80">
        <v>0</v>
      </c>
      <c r="K201" s="80">
        <v>0</v>
      </c>
      <c r="L201" s="80">
        <v>0</v>
      </c>
      <c r="M201" s="80">
        <v>0</v>
      </c>
      <c r="N201" s="80">
        <v>0</v>
      </c>
      <c r="O201" s="80">
        <v>0</v>
      </c>
      <c r="P201" s="81">
        <v>0</v>
      </c>
      <c r="Q201" s="66" t="s">
        <v>1088</v>
      </c>
      <c r="R201" s="38" t="s">
        <v>1089</v>
      </c>
      <c r="S201" s="38" t="s">
        <v>1090</v>
      </c>
      <c r="T201" s="38" t="s">
        <v>1091</v>
      </c>
      <c r="U201" s="38" t="s">
        <v>1092</v>
      </c>
      <c r="V201" s="3"/>
      <c r="W201" s="121"/>
    </row>
    <row r="202" spans="1:23" x14ac:dyDescent="0.5">
      <c r="A202" s="38">
        <v>2024</v>
      </c>
      <c r="B202" s="38" t="s">
        <v>1086</v>
      </c>
      <c r="C202" s="88" t="s">
        <v>1087</v>
      </c>
      <c r="D202" s="72" t="s">
        <v>917</v>
      </c>
      <c r="E202" s="73" t="s">
        <v>362</v>
      </c>
      <c r="F202" s="73">
        <v>2</v>
      </c>
      <c r="G202" s="74">
        <v>13467163441</v>
      </c>
      <c r="H202" s="74">
        <v>0</v>
      </c>
      <c r="I202" s="74">
        <v>13467163441</v>
      </c>
      <c r="J202" s="74">
        <v>0</v>
      </c>
      <c r="K202" s="74">
        <v>0</v>
      </c>
      <c r="L202" s="74">
        <v>0</v>
      </c>
      <c r="M202" s="74">
        <v>0</v>
      </c>
      <c r="N202" s="74">
        <v>0</v>
      </c>
      <c r="O202" s="74">
        <v>13467163441</v>
      </c>
      <c r="P202" s="75">
        <v>13467163441</v>
      </c>
      <c r="Q202" s="66" t="s">
        <v>1088</v>
      </c>
      <c r="R202" s="38" t="s">
        <v>1089</v>
      </c>
      <c r="S202" s="38" t="s">
        <v>1090</v>
      </c>
      <c r="T202" s="38" t="s">
        <v>1091</v>
      </c>
      <c r="U202" s="38" t="s">
        <v>1092</v>
      </c>
      <c r="V202" s="3"/>
      <c r="W202" s="121"/>
    </row>
    <row r="203" spans="1:23" x14ac:dyDescent="0.5">
      <c r="A203" s="38">
        <v>2024</v>
      </c>
      <c r="B203" s="38" t="s">
        <v>1086</v>
      </c>
      <c r="C203" s="88" t="s">
        <v>1087</v>
      </c>
      <c r="D203" s="76" t="s">
        <v>918</v>
      </c>
      <c r="E203" s="38" t="s">
        <v>363</v>
      </c>
      <c r="F203" s="38">
        <v>2</v>
      </c>
      <c r="G203" s="39">
        <v>-5401441967</v>
      </c>
      <c r="H203" s="39">
        <v>0</v>
      </c>
      <c r="I203" s="39">
        <v>-5401441967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-5401441967</v>
      </c>
      <c r="P203" s="77">
        <v>-5401441967</v>
      </c>
      <c r="Q203" s="66" t="s">
        <v>1088</v>
      </c>
      <c r="R203" s="38" t="s">
        <v>1089</v>
      </c>
      <c r="S203" s="38" t="s">
        <v>1090</v>
      </c>
      <c r="T203" s="38" t="s">
        <v>1091</v>
      </c>
      <c r="U203" s="38" t="s">
        <v>1092</v>
      </c>
      <c r="V203" s="3"/>
      <c r="W203" s="121"/>
    </row>
    <row r="204" spans="1:23" ht="18" thickBot="1" x14ac:dyDescent="0.55000000000000004">
      <c r="A204" s="38">
        <v>2024</v>
      </c>
      <c r="B204" s="38" t="s">
        <v>1086</v>
      </c>
      <c r="C204" s="88" t="s">
        <v>1087</v>
      </c>
      <c r="D204" s="91" t="s">
        <v>919</v>
      </c>
      <c r="E204" s="92" t="s">
        <v>398</v>
      </c>
      <c r="F204" s="92">
        <v>2</v>
      </c>
      <c r="G204" s="93">
        <v>0</v>
      </c>
      <c r="H204" s="93">
        <v>0</v>
      </c>
      <c r="I204" s="93">
        <v>0</v>
      </c>
      <c r="J204" s="93">
        <v>0</v>
      </c>
      <c r="K204" s="93">
        <v>0</v>
      </c>
      <c r="L204" s="93">
        <v>0</v>
      </c>
      <c r="M204" s="93">
        <v>0</v>
      </c>
      <c r="N204" s="93">
        <v>0</v>
      </c>
      <c r="O204" s="93">
        <v>0</v>
      </c>
      <c r="P204" s="94">
        <v>0</v>
      </c>
      <c r="Q204" s="66" t="s">
        <v>1088</v>
      </c>
      <c r="R204" s="38" t="s">
        <v>1089</v>
      </c>
      <c r="S204" s="38" t="s">
        <v>1090</v>
      </c>
      <c r="T204" s="38" t="s">
        <v>1091</v>
      </c>
      <c r="U204" s="38" t="s">
        <v>1092</v>
      </c>
      <c r="V204" s="3"/>
      <c r="W204" s="121"/>
    </row>
    <row r="205" spans="1:23" ht="18" thickBot="1" x14ac:dyDescent="0.55000000000000004">
      <c r="A205" s="38">
        <v>2024</v>
      </c>
      <c r="B205" s="38" t="s">
        <v>1086</v>
      </c>
      <c r="C205" s="88" t="s">
        <v>1087</v>
      </c>
      <c r="D205" s="84" t="s">
        <v>920</v>
      </c>
      <c r="E205" s="85" t="s">
        <v>364</v>
      </c>
      <c r="F205" s="85">
        <v>2</v>
      </c>
      <c r="G205" s="86">
        <v>0</v>
      </c>
      <c r="H205" s="86">
        <v>0</v>
      </c>
      <c r="I205" s="86">
        <v>0</v>
      </c>
      <c r="J205" s="86">
        <v>0</v>
      </c>
      <c r="K205" s="86">
        <v>0</v>
      </c>
      <c r="L205" s="86">
        <v>0</v>
      </c>
      <c r="M205" s="86">
        <v>0</v>
      </c>
      <c r="N205" s="86">
        <v>0</v>
      </c>
      <c r="O205" s="86">
        <v>0</v>
      </c>
      <c r="P205" s="87">
        <v>0</v>
      </c>
      <c r="Q205" s="66" t="s">
        <v>1088</v>
      </c>
      <c r="R205" s="38" t="s">
        <v>1089</v>
      </c>
      <c r="S205" s="38" t="s">
        <v>1090</v>
      </c>
      <c r="T205" s="38" t="s">
        <v>1091</v>
      </c>
      <c r="U205" s="38" t="s">
        <v>1092</v>
      </c>
      <c r="V205" s="3"/>
      <c r="W205" s="121"/>
    </row>
    <row r="206" spans="1:23" x14ac:dyDescent="0.5">
      <c r="A206" s="38">
        <v>2024</v>
      </c>
      <c r="B206" s="38" t="s">
        <v>1086</v>
      </c>
      <c r="C206" s="88" t="s">
        <v>1087</v>
      </c>
      <c r="D206" s="72" t="s">
        <v>921</v>
      </c>
      <c r="E206" s="73" t="s">
        <v>365</v>
      </c>
      <c r="F206" s="73">
        <v>2</v>
      </c>
      <c r="G206" s="74">
        <v>0</v>
      </c>
      <c r="H206" s="74">
        <v>0</v>
      </c>
      <c r="I206" s="74">
        <v>0</v>
      </c>
      <c r="J206" s="74">
        <v>0</v>
      </c>
      <c r="K206" s="74">
        <v>0</v>
      </c>
      <c r="L206" s="74">
        <v>0</v>
      </c>
      <c r="M206" s="74">
        <v>0</v>
      </c>
      <c r="N206" s="74">
        <v>0</v>
      </c>
      <c r="O206" s="74">
        <v>0</v>
      </c>
      <c r="P206" s="75">
        <v>0</v>
      </c>
      <c r="Q206" s="66" t="s">
        <v>1088</v>
      </c>
      <c r="R206" s="38" t="s">
        <v>1089</v>
      </c>
      <c r="S206" s="38" t="s">
        <v>1090</v>
      </c>
      <c r="T206" s="38" t="s">
        <v>1091</v>
      </c>
      <c r="U206" s="38" t="s">
        <v>1092</v>
      </c>
      <c r="V206" s="3"/>
      <c r="W206" s="121"/>
    </row>
    <row r="207" spans="1:23" x14ac:dyDescent="0.5">
      <c r="A207" s="38">
        <v>2024</v>
      </c>
      <c r="B207" s="38" t="s">
        <v>1086</v>
      </c>
      <c r="C207" s="88" t="s">
        <v>1087</v>
      </c>
      <c r="D207" s="76" t="s">
        <v>922</v>
      </c>
      <c r="E207" s="38" t="s">
        <v>923</v>
      </c>
      <c r="F207" s="38">
        <v>2</v>
      </c>
      <c r="G207" s="39">
        <v>0</v>
      </c>
      <c r="H207" s="39">
        <v>-223191824</v>
      </c>
      <c r="I207" s="39">
        <v>-223191824</v>
      </c>
      <c r="J207" s="39">
        <v>4601198</v>
      </c>
      <c r="K207" s="39">
        <v>4519868543</v>
      </c>
      <c r="L207" s="39">
        <v>0</v>
      </c>
      <c r="M207" s="39">
        <v>4515267345</v>
      </c>
      <c r="N207" s="39">
        <v>4515267345</v>
      </c>
      <c r="O207" s="39">
        <v>4515267345</v>
      </c>
      <c r="P207" s="77">
        <v>4292075521</v>
      </c>
      <c r="Q207" s="66" t="s">
        <v>1088</v>
      </c>
      <c r="R207" s="38" t="s">
        <v>1089</v>
      </c>
      <c r="S207" s="38" t="s">
        <v>1090</v>
      </c>
      <c r="T207" s="38" t="s">
        <v>1091</v>
      </c>
      <c r="U207" s="38" t="s">
        <v>1092</v>
      </c>
      <c r="V207" s="3"/>
      <c r="W207" s="121"/>
    </row>
    <row r="208" spans="1:23" x14ac:dyDescent="0.5">
      <c r="A208" s="38">
        <v>2024</v>
      </c>
      <c r="B208" s="38" t="s">
        <v>1086</v>
      </c>
      <c r="C208" s="88" t="s">
        <v>1087</v>
      </c>
      <c r="D208" s="76" t="s">
        <v>924</v>
      </c>
      <c r="E208" s="38" t="s">
        <v>925</v>
      </c>
      <c r="F208" s="38">
        <v>2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77">
        <v>0</v>
      </c>
      <c r="Q208" s="66" t="s">
        <v>1088</v>
      </c>
      <c r="R208" s="38" t="s">
        <v>1089</v>
      </c>
      <c r="S208" s="38" t="s">
        <v>1090</v>
      </c>
      <c r="T208" s="38" t="s">
        <v>1091</v>
      </c>
      <c r="U208" s="38" t="s">
        <v>1092</v>
      </c>
      <c r="V208" s="3"/>
      <c r="W208" s="121"/>
    </row>
    <row r="209" spans="1:23" x14ac:dyDescent="0.5">
      <c r="A209" s="38">
        <v>2024</v>
      </c>
      <c r="B209" s="38" t="s">
        <v>1086</v>
      </c>
      <c r="C209" s="88" t="s">
        <v>1087</v>
      </c>
      <c r="D209" s="89" t="s">
        <v>926</v>
      </c>
      <c r="E209" s="40" t="s">
        <v>927</v>
      </c>
      <c r="F209" s="40">
        <v>2</v>
      </c>
      <c r="G209" s="63">
        <v>0</v>
      </c>
      <c r="H209" s="63">
        <v>0</v>
      </c>
      <c r="I209" s="63">
        <v>0</v>
      </c>
      <c r="J209" s="63">
        <v>0</v>
      </c>
      <c r="K209" s="63">
        <v>0</v>
      </c>
      <c r="L209" s="63">
        <v>0</v>
      </c>
      <c r="M209" s="63">
        <v>0</v>
      </c>
      <c r="N209" s="63">
        <v>0</v>
      </c>
      <c r="O209" s="63">
        <v>0</v>
      </c>
      <c r="P209" s="90">
        <v>0</v>
      </c>
      <c r="Q209" s="66" t="s">
        <v>1088</v>
      </c>
      <c r="R209" s="38" t="s">
        <v>1089</v>
      </c>
      <c r="S209" s="38" t="s">
        <v>1090</v>
      </c>
      <c r="T209" s="38" t="s">
        <v>1091</v>
      </c>
      <c r="U209" s="38" t="s">
        <v>1092</v>
      </c>
      <c r="V209" s="3"/>
      <c r="W209" s="121"/>
    </row>
    <row r="210" spans="1:23" x14ac:dyDescent="0.5">
      <c r="A210" s="38">
        <v>2024</v>
      </c>
      <c r="B210" s="38" t="s">
        <v>1086</v>
      </c>
      <c r="C210" s="88" t="s">
        <v>1087</v>
      </c>
      <c r="D210" s="76" t="s">
        <v>928</v>
      </c>
      <c r="E210" s="38" t="s">
        <v>929</v>
      </c>
      <c r="F210" s="38">
        <v>2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77">
        <v>0</v>
      </c>
      <c r="Q210" s="66" t="s">
        <v>1088</v>
      </c>
      <c r="R210" s="38" t="s">
        <v>1089</v>
      </c>
      <c r="S210" s="38" t="s">
        <v>1090</v>
      </c>
      <c r="T210" s="38" t="s">
        <v>1091</v>
      </c>
      <c r="U210" s="38" t="s">
        <v>1092</v>
      </c>
      <c r="V210" s="3"/>
      <c r="W210" s="121"/>
    </row>
    <row r="211" spans="1:23" x14ac:dyDescent="0.5">
      <c r="A211" s="38">
        <v>2024</v>
      </c>
      <c r="B211" s="38" t="s">
        <v>1086</v>
      </c>
      <c r="C211" s="88" t="s">
        <v>1087</v>
      </c>
      <c r="D211" s="103" t="s">
        <v>930</v>
      </c>
      <c r="E211" s="41" t="s">
        <v>366</v>
      </c>
      <c r="F211" s="41">
        <v>2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4">
        <v>0</v>
      </c>
      <c r="M211" s="64">
        <v>0</v>
      </c>
      <c r="N211" s="64">
        <v>0</v>
      </c>
      <c r="O211" s="64">
        <v>0</v>
      </c>
      <c r="P211" s="104">
        <v>0</v>
      </c>
      <c r="Q211" s="66" t="s">
        <v>1088</v>
      </c>
      <c r="R211" s="38" t="s">
        <v>1089</v>
      </c>
      <c r="S211" s="38" t="s">
        <v>1090</v>
      </c>
      <c r="T211" s="38" t="s">
        <v>1091</v>
      </c>
      <c r="U211" s="38" t="s">
        <v>1092</v>
      </c>
      <c r="V211" s="3"/>
      <c r="W211" s="121"/>
    </row>
    <row r="212" spans="1:23" x14ac:dyDescent="0.5">
      <c r="A212" s="38">
        <v>2024</v>
      </c>
      <c r="B212" s="38" t="s">
        <v>1086</v>
      </c>
      <c r="C212" s="88" t="s">
        <v>1087</v>
      </c>
      <c r="D212" s="76" t="s">
        <v>931</v>
      </c>
      <c r="E212" s="38" t="s">
        <v>367</v>
      </c>
      <c r="F212" s="38">
        <v>2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77">
        <v>0</v>
      </c>
      <c r="Q212" s="66" t="s">
        <v>1088</v>
      </c>
      <c r="R212" s="38" t="s">
        <v>1089</v>
      </c>
      <c r="S212" s="38" t="s">
        <v>1090</v>
      </c>
      <c r="T212" s="38" t="s">
        <v>1091</v>
      </c>
      <c r="U212" s="38" t="s">
        <v>1092</v>
      </c>
      <c r="V212" s="3"/>
      <c r="W212" s="121"/>
    </row>
    <row r="213" spans="1:23" x14ac:dyDescent="0.5">
      <c r="A213" s="38">
        <v>2024</v>
      </c>
      <c r="B213" s="38" t="s">
        <v>1086</v>
      </c>
      <c r="C213" s="88" t="s">
        <v>1087</v>
      </c>
      <c r="D213" s="76" t="s">
        <v>932</v>
      </c>
      <c r="E213" s="38" t="s">
        <v>933</v>
      </c>
      <c r="F213" s="38">
        <v>2</v>
      </c>
      <c r="G213" s="39">
        <v>0</v>
      </c>
      <c r="H213" s="39">
        <v>0</v>
      </c>
      <c r="I213" s="39">
        <v>0</v>
      </c>
      <c r="J213" s="39">
        <v>0</v>
      </c>
      <c r="K213" s="39">
        <v>2246932913</v>
      </c>
      <c r="L213" s="39">
        <v>0</v>
      </c>
      <c r="M213" s="39">
        <v>2246932913</v>
      </c>
      <c r="N213" s="39">
        <v>2246932913</v>
      </c>
      <c r="O213" s="39">
        <v>2246932913</v>
      </c>
      <c r="P213" s="77">
        <v>2246932913</v>
      </c>
      <c r="Q213" s="66" t="s">
        <v>1088</v>
      </c>
      <c r="R213" s="38" t="s">
        <v>1089</v>
      </c>
      <c r="S213" s="38" t="s">
        <v>1090</v>
      </c>
      <c r="T213" s="38" t="s">
        <v>1091</v>
      </c>
      <c r="U213" s="38" t="s">
        <v>1092</v>
      </c>
      <c r="V213" s="3"/>
      <c r="W213" s="121"/>
    </row>
    <row r="214" spans="1:23" x14ac:dyDescent="0.5">
      <c r="A214" s="38">
        <v>2024</v>
      </c>
      <c r="B214" s="38" t="s">
        <v>1086</v>
      </c>
      <c r="C214" s="88" t="s">
        <v>1087</v>
      </c>
      <c r="D214" s="76" t="s">
        <v>934</v>
      </c>
      <c r="E214" s="38" t="s">
        <v>935</v>
      </c>
      <c r="F214" s="38">
        <v>2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  <c r="P214" s="77">
        <v>0</v>
      </c>
      <c r="Q214" s="66" t="s">
        <v>1088</v>
      </c>
      <c r="R214" s="38" t="s">
        <v>1089</v>
      </c>
      <c r="S214" s="38" t="s">
        <v>1090</v>
      </c>
      <c r="T214" s="38" t="s">
        <v>1091</v>
      </c>
      <c r="U214" s="38" t="s">
        <v>1092</v>
      </c>
      <c r="V214" s="3"/>
      <c r="W214" s="121"/>
    </row>
    <row r="215" spans="1:23" x14ac:dyDescent="0.5">
      <c r="A215" s="38">
        <v>2024</v>
      </c>
      <c r="B215" s="38" t="s">
        <v>1086</v>
      </c>
      <c r="C215" s="88" t="s">
        <v>1087</v>
      </c>
      <c r="D215" s="76" t="s">
        <v>936</v>
      </c>
      <c r="E215" s="38" t="s">
        <v>937</v>
      </c>
      <c r="F215" s="38">
        <v>2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77">
        <v>0</v>
      </c>
      <c r="Q215" s="66" t="s">
        <v>1088</v>
      </c>
      <c r="R215" s="38" t="s">
        <v>1089</v>
      </c>
      <c r="S215" s="38" t="s">
        <v>1090</v>
      </c>
      <c r="T215" s="38" t="s">
        <v>1091</v>
      </c>
      <c r="U215" s="38" t="s">
        <v>1092</v>
      </c>
      <c r="V215" s="3"/>
      <c r="W215" s="121"/>
    </row>
    <row r="216" spans="1:23" ht="18" thickBot="1" x14ac:dyDescent="0.55000000000000004">
      <c r="A216" s="38">
        <v>2024</v>
      </c>
      <c r="B216" s="38" t="s">
        <v>1086</v>
      </c>
      <c r="C216" s="88" t="s">
        <v>1087</v>
      </c>
      <c r="D216" s="91" t="s">
        <v>938</v>
      </c>
      <c r="E216" s="92" t="s">
        <v>368</v>
      </c>
      <c r="F216" s="92">
        <v>2</v>
      </c>
      <c r="G216" s="93">
        <v>0</v>
      </c>
      <c r="H216" s="93">
        <v>0</v>
      </c>
      <c r="I216" s="93">
        <v>0</v>
      </c>
      <c r="J216" s="93">
        <v>0</v>
      </c>
      <c r="K216" s="93">
        <v>0</v>
      </c>
      <c r="L216" s="93">
        <v>0</v>
      </c>
      <c r="M216" s="93">
        <v>0</v>
      </c>
      <c r="N216" s="93">
        <v>0</v>
      </c>
      <c r="O216" s="93">
        <v>0</v>
      </c>
      <c r="P216" s="94">
        <v>0</v>
      </c>
      <c r="Q216" s="66" t="s">
        <v>1088</v>
      </c>
      <c r="R216" s="38" t="s">
        <v>1089</v>
      </c>
      <c r="S216" s="38" t="s">
        <v>1090</v>
      </c>
      <c r="T216" s="38" t="s">
        <v>1091</v>
      </c>
      <c r="U216" s="38" t="s">
        <v>1092</v>
      </c>
      <c r="V216" s="3"/>
      <c r="W216" s="121"/>
    </row>
    <row r="217" spans="1:23" x14ac:dyDescent="0.5">
      <c r="A217" s="38">
        <v>2024</v>
      </c>
      <c r="B217" s="38" t="s">
        <v>1086</v>
      </c>
      <c r="C217" s="88" t="s">
        <v>1087</v>
      </c>
      <c r="D217" s="72" t="s">
        <v>939</v>
      </c>
      <c r="E217" s="73" t="s">
        <v>940</v>
      </c>
      <c r="F217" s="73">
        <v>2</v>
      </c>
      <c r="G217" s="74">
        <v>0</v>
      </c>
      <c r="H217" s="74">
        <v>0</v>
      </c>
      <c r="I217" s="74">
        <v>0</v>
      </c>
      <c r="J217" s="74">
        <v>0</v>
      </c>
      <c r="K217" s="74">
        <v>463054430</v>
      </c>
      <c r="L217" s="74">
        <v>0</v>
      </c>
      <c r="M217" s="74">
        <v>463054430</v>
      </c>
      <c r="N217" s="74">
        <v>463054430</v>
      </c>
      <c r="O217" s="74">
        <v>463054430</v>
      </c>
      <c r="P217" s="75">
        <v>463054430</v>
      </c>
      <c r="Q217" s="66" t="s">
        <v>1088</v>
      </c>
      <c r="R217" s="38" t="s">
        <v>1089</v>
      </c>
      <c r="S217" s="38" t="s">
        <v>1090</v>
      </c>
      <c r="T217" s="38" t="s">
        <v>1091</v>
      </c>
      <c r="U217" s="38" t="s">
        <v>1092</v>
      </c>
      <c r="V217" s="3"/>
      <c r="W217" s="121"/>
    </row>
    <row r="218" spans="1:23" x14ac:dyDescent="0.5">
      <c r="A218" s="38">
        <v>2024</v>
      </c>
      <c r="B218" s="38" t="s">
        <v>1086</v>
      </c>
      <c r="C218" s="88" t="s">
        <v>1087</v>
      </c>
      <c r="D218" s="76" t="s">
        <v>941</v>
      </c>
      <c r="E218" s="38" t="s">
        <v>942</v>
      </c>
      <c r="F218" s="38">
        <v>2</v>
      </c>
      <c r="G218" s="39">
        <v>0</v>
      </c>
      <c r="H218" s="39">
        <v>0</v>
      </c>
      <c r="I218" s="39">
        <v>0</v>
      </c>
      <c r="J218" s="39">
        <v>463054430</v>
      </c>
      <c r="K218" s="39">
        <v>0</v>
      </c>
      <c r="L218" s="39">
        <v>463054430</v>
      </c>
      <c r="M218" s="39">
        <v>0</v>
      </c>
      <c r="N218" s="39">
        <v>-463054430</v>
      </c>
      <c r="O218" s="39">
        <v>-463054430</v>
      </c>
      <c r="P218" s="77">
        <v>-463054430</v>
      </c>
      <c r="Q218" s="66" t="s">
        <v>1088</v>
      </c>
      <c r="R218" s="38" t="s">
        <v>1089</v>
      </c>
      <c r="S218" s="38" t="s">
        <v>1090</v>
      </c>
      <c r="T218" s="38" t="s">
        <v>1091</v>
      </c>
      <c r="U218" s="38" t="s">
        <v>1092</v>
      </c>
      <c r="V218" s="3"/>
      <c r="W218" s="121"/>
    </row>
    <row r="219" spans="1:23" x14ac:dyDescent="0.5">
      <c r="A219" s="38">
        <v>2024</v>
      </c>
      <c r="B219" s="38" t="s">
        <v>1086</v>
      </c>
      <c r="C219" s="88" t="s">
        <v>1087</v>
      </c>
      <c r="D219" s="76" t="s">
        <v>943</v>
      </c>
      <c r="E219" s="38" t="s">
        <v>944</v>
      </c>
      <c r="F219" s="38">
        <v>2</v>
      </c>
      <c r="G219" s="39">
        <v>0</v>
      </c>
      <c r="H219" s="39">
        <v>0</v>
      </c>
      <c r="I219" s="39">
        <v>0</v>
      </c>
      <c r="J219" s="39">
        <v>582862270</v>
      </c>
      <c r="K219" s="39">
        <v>0</v>
      </c>
      <c r="L219" s="39">
        <v>582862270</v>
      </c>
      <c r="M219" s="39">
        <v>0</v>
      </c>
      <c r="N219" s="39">
        <v>-582862270</v>
      </c>
      <c r="O219" s="39">
        <v>-582862270</v>
      </c>
      <c r="P219" s="77">
        <v>-582862270</v>
      </c>
      <c r="Q219" s="66" t="s">
        <v>1088</v>
      </c>
      <c r="R219" s="38" t="s">
        <v>1089</v>
      </c>
      <c r="S219" s="38" t="s">
        <v>1090</v>
      </c>
      <c r="T219" s="38" t="s">
        <v>1091</v>
      </c>
      <c r="U219" s="38" t="s">
        <v>1092</v>
      </c>
      <c r="V219" s="3"/>
      <c r="W219" s="121"/>
    </row>
    <row r="220" spans="1:23" x14ac:dyDescent="0.5">
      <c r="A220" s="38">
        <v>2024</v>
      </c>
      <c r="B220" s="38" t="s">
        <v>1086</v>
      </c>
      <c r="C220" s="88" t="s">
        <v>1087</v>
      </c>
      <c r="D220" s="76" t="s">
        <v>945</v>
      </c>
      <c r="E220" s="38" t="s">
        <v>946</v>
      </c>
      <c r="F220" s="38">
        <v>2</v>
      </c>
      <c r="G220" s="39">
        <v>0</v>
      </c>
      <c r="H220" s="39">
        <v>0</v>
      </c>
      <c r="I220" s="39">
        <v>0</v>
      </c>
      <c r="J220" s="39">
        <v>0</v>
      </c>
      <c r="K220" s="39">
        <v>582862270</v>
      </c>
      <c r="L220" s="39">
        <v>0</v>
      </c>
      <c r="M220" s="39">
        <v>582862270</v>
      </c>
      <c r="N220" s="39">
        <v>582862270</v>
      </c>
      <c r="O220" s="39">
        <v>582862270</v>
      </c>
      <c r="P220" s="77">
        <v>582862270</v>
      </c>
      <c r="Q220" s="66" t="s">
        <v>1088</v>
      </c>
      <c r="R220" s="38" t="s">
        <v>1089</v>
      </c>
      <c r="S220" s="38" t="s">
        <v>1090</v>
      </c>
      <c r="T220" s="38" t="s">
        <v>1091</v>
      </c>
      <c r="U220" s="38" t="s">
        <v>1092</v>
      </c>
      <c r="V220" s="3"/>
      <c r="W220" s="121"/>
    </row>
    <row r="221" spans="1:23" x14ac:dyDescent="0.5">
      <c r="A221" s="38">
        <v>2024</v>
      </c>
      <c r="B221" s="38" t="s">
        <v>1086</v>
      </c>
      <c r="C221" s="88" t="s">
        <v>1087</v>
      </c>
      <c r="D221" s="76" t="s">
        <v>947</v>
      </c>
      <c r="E221" s="38" t="s">
        <v>948</v>
      </c>
      <c r="F221" s="38">
        <v>2</v>
      </c>
      <c r="G221" s="39">
        <v>0</v>
      </c>
      <c r="H221" s="39">
        <v>0</v>
      </c>
      <c r="I221" s="39">
        <v>0</v>
      </c>
      <c r="J221" s="39">
        <v>0</v>
      </c>
      <c r="K221" s="39">
        <v>269332263</v>
      </c>
      <c r="L221" s="39">
        <v>0</v>
      </c>
      <c r="M221" s="39">
        <v>269332263</v>
      </c>
      <c r="N221" s="39">
        <v>269332263</v>
      </c>
      <c r="O221" s="39">
        <v>269332263</v>
      </c>
      <c r="P221" s="77">
        <v>269332263</v>
      </c>
      <c r="Q221" s="66" t="s">
        <v>1088</v>
      </c>
      <c r="R221" s="38" t="s">
        <v>1089</v>
      </c>
      <c r="S221" s="38" t="s">
        <v>1090</v>
      </c>
      <c r="T221" s="38" t="s">
        <v>1091</v>
      </c>
      <c r="U221" s="38" t="s">
        <v>1092</v>
      </c>
      <c r="V221" s="3"/>
      <c r="W221" s="121"/>
    </row>
    <row r="222" spans="1:23" x14ac:dyDescent="0.5">
      <c r="A222" s="38">
        <v>2024</v>
      </c>
      <c r="B222" s="38" t="s">
        <v>1086</v>
      </c>
      <c r="C222" s="88" t="s">
        <v>1087</v>
      </c>
      <c r="D222" s="76" t="s">
        <v>949</v>
      </c>
      <c r="E222" s="38" t="s">
        <v>950</v>
      </c>
      <c r="F222" s="38">
        <v>2</v>
      </c>
      <c r="G222" s="39">
        <v>0</v>
      </c>
      <c r="H222" s="39">
        <v>0</v>
      </c>
      <c r="I222" s="39">
        <v>0</v>
      </c>
      <c r="J222" s="39">
        <v>269332263</v>
      </c>
      <c r="K222" s="39">
        <v>0</v>
      </c>
      <c r="L222" s="39">
        <v>269332263</v>
      </c>
      <c r="M222" s="39">
        <v>0</v>
      </c>
      <c r="N222" s="39">
        <v>-269332263</v>
      </c>
      <c r="O222" s="39">
        <v>-269332263</v>
      </c>
      <c r="P222" s="77">
        <v>-269332263</v>
      </c>
      <c r="Q222" s="66" t="s">
        <v>1088</v>
      </c>
      <c r="R222" s="38" t="s">
        <v>1089</v>
      </c>
      <c r="S222" s="38" t="s">
        <v>1090</v>
      </c>
      <c r="T222" s="38" t="s">
        <v>1091</v>
      </c>
      <c r="U222" s="38" t="s">
        <v>1092</v>
      </c>
      <c r="V222" s="3"/>
      <c r="W222" s="121"/>
    </row>
    <row r="223" spans="1:23" x14ac:dyDescent="0.5">
      <c r="A223" s="38">
        <v>2024</v>
      </c>
      <c r="B223" s="38" t="s">
        <v>1086</v>
      </c>
      <c r="C223" s="88" t="s">
        <v>1087</v>
      </c>
      <c r="D223" s="76" t="s">
        <v>951</v>
      </c>
      <c r="E223" s="38" t="s">
        <v>952</v>
      </c>
      <c r="F223" s="38">
        <v>2</v>
      </c>
      <c r="G223" s="39">
        <v>0</v>
      </c>
      <c r="H223" s="39">
        <v>0</v>
      </c>
      <c r="I223" s="39">
        <v>0</v>
      </c>
      <c r="J223" s="39">
        <v>69344594</v>
      </c>
      <c r="K223" s="39">
        <v>0</v>
      </c>
      <c r="L223" s="39">
        <v>69344594</v>
      </c>
      <c r="M223" s="39">
        <v>0</v>
      </c>
      <c r="N223" s="39">
        <v>-69344594</v>
      </c>
      <c r="O223" s="39">
        <v>-69344594</v>
      </c>
      <c r="P223" s="77">
        <v>-69344594</v>
      </c>
      <c r="Q223" s="66" t="s">
        <v>1088</v>
      </c>
      <c r="R223" s="38" t="s">
        <v>1089</v>
      </c>
      <c r="S223" s="38" t="s">
        <v>1090</v>
      </c>
      <c r="T223" s="38" t="s">
        <v>1091</v>
      </c>
      <c r="U223" s="38" t="s">
        <v>1092</v>
      </c>
      <c r="V223" s="3"/>
      <c r="W223" s="121"/>
    </row>
    <row r="224" spans="1:23" ht="18" thickBot="1" x14ac:dyDescent="0.55000000000000004">
      <c r="A224" s="38">
        <v>2024</v>
      </c>
      <c r="B224" s="38" t="s">
        <v>1086</v>
      </c>
      <c r="C224" s="88" t="s">
        <v>1087</v>
      </c>
      <c r="D224" s="78" t="s">
        <v>953</v>
      </c>
      <c r="E224" s="79" t="s">
        <v>954</v>
      </c>
      <c r="F224" s="79">
        <v>2</v>
      </c>
      <c r="G224" s="80">
        <v>0</v>
      </c>
      <c r="H224" s="80">
        <v>0</v>
      </c>
      <c r="I224" s="80">
        <v>0</v>
      </c>
      <c r="J224" s="80">
        <v>0</v>
      </c>
      <c r="K224" s="80">
        <v>69344594</v>
      </c>
      <c r="L224" s="80">
        <v>0</v>
      </c>
      <c r="M224" s="80">
        <v>69344594</v>
      </c>
      <c r="N224" s="80">
        <v>69344594</v>
      </c>
      <c r="O224" s="80">
        <v>69344594</v>
      </c>
      <c r="P224" s="81">
        <v>69344594</v>
      </c>
      <c r="Q224" s="66" t="s">
        <v>1088</v>
      </c>
      <c r="R224" s="38" t="s">
        <v>1089</v>
      </c>
      <c r="S224" s="38" t="s">
        <v>1090</v>
      </c>
      <c r="T224" s="38" t="s">
        <v>1091</v>
      </c>
      <c r="U224" s="38" t="s">
        <v>1092</v>
      </c>
      <c r="V224" s="3"/>
      <c r="W224" s="121"/>
    </row>
    <row r="225" spans="1:23" x14ac:dyDescent="0.5">
      <c r="A225" s="38">
        <v>2024</v>
      </c>
      <c r="B225" s="38" t="s">
        <v>1086</v>
      </c>
      <c r="C225" s="88" t="s">
        <v>1087</v>
      </c>
      <c r="D225" s="72" t="s">
        <v>955</v>
      </c>
      <c r="E225" s="73" t="s">
        <v>369</v>
      </c>
      <c r="F225" s="73">
        <v>2</v>
      </c>
      <c r="G225" s="74">
        <v>0</v>
      </c>
      <c r="H225" s="74">
        <v>0</v>
      </c>
      <c r="I225" s="74">
        <v>0</v>
      </c>
      <c r="J225" s="74">
        <v>0</v>
      </c>
      <c r="K225" s="74">
        <v>0</v>
      </c>
      <c r="L225" s="74">
        <v>0</v>
      </c>
      <c r="M225" s="74">
        <v>0</v>
      </c>
      <c r="N225" s="74">
        <v>0</v>
      </c>
      <c r="O225" s="74">
        <v>0</v>
      </c>
      <c r="P225" s="75">
        <v>0</v>
      </c>
      <c r="Q225" s="66" t="s">
        <v>1088</v>
      </c>
      <c r="R225" s="38" t="s">
        <v>1089</v>
      </c>
      <c r="S225" s="38" t="s">
        <v>1090</v>
      </c>
      <c r="T225" s="38" t="s">
        <v>1091</v>
      </c>
      <c r="U225" s="38" t="s">
        <v>1092</v>
      </c>
      <c r="V225" s="3"/>
      <c r="W225" s="121"/>
    </row>
    <row r="226" spans="1:23" x14ac:dyDescent="0.5">
      <c r="A226" s="38">
        <v>2024</v>
      </c>
      <c r="B226" s="38" t="s">
        <v>1086</v>
      </c>
      <c r="C226" s="88" t="s">
        <v>1087</v>
      </c>
      <c r="D226" s="76" t="s">
        <v>956</v>
      </c>
      <c r="E226" s="38" t="s">
        <v>957</v>
      </c>
      <c r="F226" s="38">
        <v>2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39">
        <v>0</v>
      </c>
      <c r="P226" s="77">
        <v>0</v>
      </c>
      <c r="Q226" s="66" t="s">
        <v>1088</v>
      </c>
      <c r="R226" s="38" t="s">
        <v>1089</v>
      </c>
      <c r="S226" s="38" t="s">
        <v>1090</v>
      </c>
      <c r="T226" s="38" t="s">
        <v>1091</v>
      </c>
      <c r="U226" s="38" t="s">
        <v>1092</v>
      </c>
      <c r="V226" s="3"/>
      <c r="W226" s="121"/>
    </row>
    <row r="227" spans="1:23" x14ac:dyDescent="0.5">
      <c r="A227" s="38">
        <v>2024</v>
      </c>
      <c r="B227" s="38" t="s">
        <v>1086</v>
      </c>
      <c r="C227" s="88" t="s">
        <v>1087</v>
      </c>
      <c r="D227" s="76" t="s">
        <v>958</v>
      </c>
      <c r="E227" s="38" t="s">
        <v>959</v>
      </c>
      <c r="F227" s="38">
        <v>2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0</v>
      </c>
      <c r="P227" s="77">
        <v>0</v>
      </c>
      <c r="Q227" s="66" t="s">
        <v>1088</v>
      </c>
      <c r="R227" s="38" t="s">
        <v>1089</v>
      </c>
      <c r="S227" s="38" t="s">
        <v>1090</v>
      </c>
      <c r="T227" s="38" t="s">
        <v>1091</v>
      </c>
      <c r="U227" s="38" t="s">
        <v>1092</v>
      </c>
      <c r="V227" s="3"/>
      <c r="W227" s="121"/>
    </row>
    <row r="228" spans="1:23" x14ac:dyDescent="0.5">
      <c r="A228" s="38">
        <v>2024</v>
      </c>
      <c r="B228" s="38" t="s">
        <v>1086</v>
      </c>
      <c r="C228" s="88" t="s">
        <v>1087</v>
      </c>
      <c r="D228" s="76" t="s">
        <v>960</v>
      </c>
      <c r="E228" s="38" t="s">
        <v>370</v>
      </c>
      <c r="F228" s="38">
        <v>2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77">
        <v>0</v>
      </c>
      <c r="Q228" s="66" t="s">
        <v>1088</v>
      </c>
      <c r="R228" s="38" t="s">
        <v>1089</v>
      </c>
      <c r="S228" s="38" t="s">
        <v>1090</v>
      </c>
      <c r="T228" s="38" t="s">
        <v>1091</v>
      </c>
      <c r="U228" s="38" t="s">
        <v>1092</v>
      </c>
      <c r="V228" s="3"/>
      <c r="W228" s="121"/>
    </row>
    <row r="229" spans="1:23" x14ac:dyDescent="0.5">
      <c r="A229" s="38">
        <v>2024</v>
      </c>
      <c r="B229" s="38" t="s">
        <v>1086</v>
      </c>
      <c r="C229" s="88" t="s">
        <v>1087</v>
      </c>
      <c r="D229" s="76" t="s">
        <v>961</v>
      </c>
      <c r="E229" s="38" t="s">
        <v>962</v>
      </c>
      <c r="F229" s="38">
        <v>2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77">
        <v>0</v>
      </c>
      <c r="Q229" s="66" t="s">
        <v>1088</v>
      </c>
      <c r="R229" s="38" t="s">
        <v>1089</v>
      </c>
      <c r="S229" s="38" t="s">
        <v>1090</v>
      </c>
      <c r="T229" s="38" t="s">
        <v>1091</v>
      </c>
      <c r="U229" s="38" t="s">
        <v>1092</v>
      </c>
      <c r="V229" s="3"/>
      <c r="W229" s="121"/>
    </row>
    <row r="230" spans="1:23" x14ac:dyDescent="0.5">
      <c r="A230" s="38">
        <v>2024</v>
      </c>
      <c r="B230" s="38" t="s">
        <v>1086</v>
      </c>
      <c r="C230" s="88" t="s">
        <v>1087</v>
      </c>
      <c r="D230" s="76" t="s">
        <v>963</v>
      </c>
      <c r="E230" s="38" t="s">
        <v>964</v>
      </c>
      <c r="F230" s="38">
        <v>2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77">
        <v>0</v>
      </c>
      <c r="Q230" s="66" t="s">
        <v>1088</v>
      </c>
      <c r="R230" s="38" t="s">
        <v>1089</v>
      </c>
      <c r="S230" s="38" t="s">
        <v>1090</v>
      </c>
      <c r="T230" s="38" t="s">
        <v>1091</v>
      </c>
      <c r="U230" s="38" t="s">
        <v>1092</v>
      </c>
      <c r="V230" s="3"/>
      <c r="W230" s="121"/>
    </row>
    <row r="231" spans="1:23" x14ac:dyDescent="0.5">
      <c r="A231" s="38">
        <v>2024</v>
      </c>
      <c r="B231" s="38" t="s">
        <v>1086</v>
      </c>
      <c r="C231" s="88" t="s">
        <v>1087</v>
      </c>
      <c r="D231" s="76" t="s">
        <v>965</v>
      </c>
      <c r="E231" s="38" t="s">
        <v>966</v>
      </c>
      <c r="F231" s="38">
        <v>2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77">
        <v>0</v>
      </c>
      <c r="Q231" s="66" t="s">
        <v>1088</v>
      </c>
      <c r="R231" s="38" t="s">
        <v>1089</v>
      </c>
      <c r="S231" s="38" t="s">
        <v>1090</v>
      </c>
      <c r="T231" s="38" t="s">
        <v>1091</v>
      </c>
      <c r="U231" s="38" t="s">
        <v>1092</v>
      </c>
      <c r="V231" s="3"/>
      <c r="W231" s="121"/>
    </row>
    <row r="232" spans="1:23" x14ac:dyDescent="0.5">
      <c r="A232" s="38">
        <v>2024</v>
      </c>
      <c r="B232" s="38" t="s">
        <v>1086</v>
      </c>
      <c r="C232" s="88" t="s">
        <v>1087</v>
      </c>
      <c r="D232" s="76" t="s">
        <v>967</v>
      </c>
      <c r="E232" s="38" t="s">
        <v>968</v>
      </c>
      <c r="F232" s="38">
        <v>2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77">
        <v>0</v>
      </c>
      <c r="Q232" s="66" t="s">
        <v>1088</v>
      </c>
      <c r="R232" s="38" t="s">
        <v>1089</v>
      </c>
      <c r="S232" s="38" t="s">
        <v>1090</v>
      </c>
      <c r="T232" s="38" t="s">
        <v>1091</v>
      </c>
      <c r="U232" s="38" t="s">
        <v>1092</v>
      </c>
      <c r="V232" s="3"/>
      <c r="W232" s="121"/>
    </row>
    <row r="233" spans="1:23" x14ac:dyDescent="0.5">
      <c r="A233" s="38">
        <v>2024</v>
      </c>
      <c r="B233" s="38" t="s">
        <v>1086</v>
      </c>
      <c r="C233" s="88" t="s">
        <v>1087</v>
      </c>
      <c r="D233" s="76" t="s">
        <v>969</v>
      </c>
      <c r="E233" s="38" t="s">
        <v>970</v>
      </c>
      <c r="F233" s="38">
        <v>2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v>0</v>
      </c>
      <c r="P233" s="77">
        <v>0</v>
      </c>
      <c r="Q233" s="66" t="s">
        <v>1088</v>
      </c>
      <c r="R233" s="38" t="s">
        <v>1089</v>
      </c>
      <c r="S233" s="38" t="s">
        <v>1090</v>
      </c>
      <c r="T233" s="38" t="s">
        <v>1091</v>
      </c>
      <c r="U233" s="38" t="s">
        <v>1092</v>
      </c>
      <c r="V233" s="3"/>
      <c r="W233" s="121"/>
    </row>
    <row r="234" spans="1:23" x14ac:dyDescent="0.5">
      <c r="A234" s="38">
        <v>2024</v>
      </c>
      <c r="B234" s="38" t="s">
        <v>1086</v>
      </c>
      <c r="C234" s="88" t="s">
        <v>1087</v>
      </c>
      <c r="D234" s="76" t="s">
        <v>971</v>
      </c>
      <c r="E234" s="38" t="s">
        <v>972</v>
      </c>
      <c r="F234" s="38">
        <v>2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39">
        <v>0</v>
      </c>
      <c r="P234" s="77">
        <v>0</v>
      </c>
      <c r="Q234" s="66" t="s">
        <v>1088</v>
      </c>
      <c r="R234" s="38" t="s">
        <v>1089</v>
      </c>
      <c r="S234" s="38" t="s">
        <v>1090</v>
      </c>
      <c r="T234" s="38" t="s">
        <v>1091</v>
      </c>
      <c r="U234" s="38" t="s">
        <v>1092</v>
      </c>
      <c r="V234" s="3"/>
      <c r="W234" s="121"/>
    </row>
    <row r="235" spans="1:23" x14ac:dyDescent="0.5">
      <c r="A235" s="38">
        <v>2024</v>
      </c>
      <c r="B235" s="38" t="s">
        <v>1086</v>
      </c>
      <c r="C235" s="88" t="s">
        <v>1087</v>
      </c>
      <c r="D235" s="76" t="s">
        <v>973</v>
      </c>
      <c r="E235" s="38" t="s">
        <v>974</v>
      </c>
      <c r="F235" s="38">
        <v>2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v>0</v>
      </c>
      <c r="P235" s="77">
        <v>0</v>
      </c>
      <c r="Q235" s="66" t="s">
        <v>1088</v>
      </c>
      <c r="R235" s="38" t="s">
        <v>1089</v>
      </c>
      <c r="S235" s="38" t="s">
        <v>1090</v>
      </c>
      <c r="T235" s="38" t="s">
        <v>1091</v>
      </c>
      <c r="U235" s="38" t="s">
        <v>1092</v>
      </c>
      <c r="V235" s="3"/>
      <c r="W235" s="121"/>
    </row>
    <row r="236" spans="1:23" ht="18" thickBot="1" x14ac:dyDescent="0.55000000000000004">
      <c r="A236" s="38">
        <v>2024</v>
      </c>
      <c r="B236" s="38" t="s">
        <v>1086</v>
      </c>
      <c r="C236" s="88" t="s">
        <v>1087</v>
      </c>
      <c r="D236" s="78" t="s">
        <v>975</v>
      </c>
      <c r="E236" s="79" t="s">
        <v>976</v>
      </c>
      <c r="F236" s="79">
        <v>2</v>
      </c>
      <c r="G236" s="80">
        <v>0</v>
      </c>
      <c r="H236" s="80">
        <v>0</v>
      </c>
      <c r="I236" s="80">
        <v>0</v>
      </c>
      <c r="J236" s="80">
        <v>0</v>
      </c>
      <c r="K236" s="80">
        <v>0</v>
      </c>
      <c r="L236" s="80">
        <v>0</v>
      </c>
      <c r="M236" s="80">
        <v>0</v>
      </c>
      <c r="N236" s="80">
        <v>0</v>
      </c>
      <c r="O236" s="80">
        <v>0</v>
      </c>
      <c r="P236" s="81">
        <v>0</v>
      </c>
      <c r="Q236" s="66" t="s">
        <v>1088</v>
      </c>
      <c r="R236" s="38" t="s">
        <v>1089</v>
      </c>
      <c r="S236" s="38" t="s">
        <v>1090</v>
      </c>
      <c r="T236" s="38" t="s">
        <v>1091</v>
      </c>
      <c r="U236" s="38" t="s">
        <v>1092</v>
      </c>
      <c r="V236" s="3"/>
      <c r="W236" s="121"/>
    </row>
    <row r="237" spans="1:23" x14ac:dyDescent="0.5">
      <c r="A237" s="38">
        <v>2024</v>
      </c>
      <c r="B237" s="38" t="s">
        <v>1086</v>
      </c>
      <c r="C237" s="88" t="s">
        <v>1087</v>
      </c>
      <c r="D237" s="126" t="s">
        <v>977</v>
      </c>
      <c r="E237" s="127" t="s">
        <v>371</v>
      </c>
      <c r="F237" s="127">
        <v>2</v>
      </c>
      <c r="G237" s="128">
        <v>0</v>
      </c>
      <c r="H237" s="128">
        <v>0</v>
      </c>
      <c r="I237" s="128">
        <v>0</v>
      </c>
      <c r="J237" s="128">
        <v>0</v>
      </c>
      <c r="K237" s="128">
        <v>0</v>
      </c>
      <c r="L237" s="128">
        <v>0</v>
      </c>
      <c r="M237" s="128">
        <v>0</v>
      </c>
      <c r="N237" s="128">
        <v>0</v>
      </c>
      <c r="O237" s="128">
        <v>0</v>
      </c>
      <c r="P237" s="129">
        <v>0</v>
      </c>
      <c r="Q237" s="66" t="s">
        <v>1088</v>
      </c>
      <c r="R237" s="38" t="s">
        <v>1089</v>
      </c>
      <c r="S237" s="38" t="s">
        <v>1090</v>
      </c>
      <c r="T237" s="38" t="s">
        <v>1091</v>
      </c>
      <c r="U237" s="38" t="s">
        <v>1092</v>
      </c>
      <c r="V237" s="3"/>
      <c r="W237" s="121"/>
    </row>
    <row r="238" spans="1:23" x14ac:dyDescent="0.5">
      <c r="A238" s="38">
        <v>2024</v>
      </c>
      <c r="B238" s="38" t="s">
        <v>1086</v>
      </c>
      <c r="C238" s="88" t="s">
        <v>1087</v>
      </c>
      <c r="D238" s="103" t="s">
        <v>978</v>
      </c>
      <c r="E238" s="41" t="s">
        <v>372</v>
      </c>
      <c r="F238" s="41">
        <v>2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64">
        <v>0</v>
      </c>
      <c r="M238" s="64">
        <v>0</v>
      </c>
      <c r="N238" s="64">
        <v>0</v>
      </c>
      <c r="O238" s="64">
        <v>0</v>
      </c>
      <c r="P238" s="104">
        <v>0</v>
      </c>
      <c r="Q238" s="66" t="s">
        <v>1088</v>
      </c>
      <c r="R238" s="38" t="s">
        <v>1089</v>
      </c>
      <c r="S238" s="38" t="s">
        <v>1090</v>
      </c>
      <c r="T238" s="38" t="s">
        <v>1091</v>
      </c>
      <c r="U238" s="38" t="s">
        <v>1092</v>
      </c>
      <c r="V238" s="3"/>
      <c r="W238" s="121"/>
    </row>
    <row r="239" spans="1:23" x14ac:dyDescent="0.5">
      <c r="A239" s="38">
        <v>2024</v>
      </c>
      <c r="B239" s="38" t="s">
        <v>1086</v>
      </c>
      <c r="C239" s="88" t="s">
        <v>1087</v>
      </c>
      <c r="D239" s="103" t="s">
        <v>1094</v>
      </c>
      <c r="E239" s="41" t="s">
        <v>979</v>
      </c>
      <c r="F239" s="41">
        <v>2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4">
        <v>0</v>
      </c>
      <c r="M239" s="64">
        <v>0</v>
      </c>
      <c r="N239" s="64">
        <v>0</v>
      </c>
      <c r="O239" s="64">
        <v>0</v>
      </c>
      <c r="P239" s="104">
        <v>0</v>
      </c>
      <c r="Q239" s="66" t="s">
        <v>1088</v>
      </c>
      <c r="R239" s="38" t="s">
        <v>1089</v>
      </c>
      <c r="S239" s="38" t="s">
        <v>1090</v>
      </c>
      <c r="T239" s="38" t="s">
        <v>1091</v>
      </c>
      <c r="U239" s="38" t="s">
        <v>1092</v>
      </c>
      <c r="V239" s="3"/>
      <c r="W239" s="121"/>
    </row>
    <row r="240" spans="1:23" x14ac:dyDescent="0.5">
      <c r="A240" s="38">
        <v>2024</v>
      </c>
      <c r="B240" s="38" t="s">
        <v>1086</v>
      </c>
      <c r="C240" s="88" t="s">
        <v>1087</v>
      </c>
      <c r="D240" s="103" t="s">
        <v>1095</v>
      </c>
      <c r="E240" s="41" t="s">
        <v>980</v>
      </c>
      <c r="F240" s="41">
        <v>2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4">
        <v>0</v>
      </c>
      <c r="M240" s="64">
        <v>0</v>
      </c>
      <c r="N240" s="64">
        <v>0</v>
      </c>
      <c r="O240" s="64">
        <v>0</v>
      </c>
      <c r="P240" s="104">
        <v>0</v>
      </c>
      <c r="Q240" s="66" t="s">
        <v>1088</v>
      </c>
      <c r="R240" s="38" t="s">
        <v>1089</v>
      </c>
      <c r="S240" s="38" t="s">
        <v>1090</v>
      </c>
      <c r="T240" s="38" t="s">
        <v>1091</v>
      </c>
      <c r="U240" s="38" t="s">
        <v>1092</v>
      </c>
      <c r="V240" s="3"/>
      <c r="W240" s="121"/>
    </row>
    <row r="241" spans="1:23" ht="18" thickBot="1" x14ac:dyDescent="0.55000000000000004">
      <c r="A241" s="38">
        <v>2024</v>
      </c>
      <c r="B241" s="38" t="s">
        <v>1086</v>
      </c>
      <c r="C241" s="88" t="s">
        <v>1087</v>
      </c>
      <c r="D241" s="91" t="s">
        <v>1096</v>
      </c>
      <c r="E241" s="92" t="s">
        <v>981</v>
      </c>
      <c r="F241" s="92">
        <v>2</v>
      </c>
      <c r="G241" s="93">
        <v>0</v>
      </c>
      <c r="H241" s="93">
        <v>0</v>
      </c>
      <c r="I241" s="93">
        <v>0</v>
      </c>
      <c r="J241" s="93">
        <v>0</v>
      </c>
      <c r="K241" s="93">
        <v>0</v>
      </c>
      <c r="L241" s="93">
        <v>0</v>
      </c>
      <c r="M241" s="93">
        <v>0</v>
      </c>
      <c r="N241" s="93">
        <v>0</v>
      </c>
      <c r="O241" s="93">
        <v>0</v>
      </c>
      <c r="P241" s="94">
        <v>0</v>
      </c>
      <c r="Q241" s="66" t="s">
        <v>1088</v>
      </c>
      <c r="R241" s="38" t="s">
        <v>1089</v>
      </c>
      <c r="S241" s="38" t="s">
        <v>1090</v>
      </c>
      <c r="T241" s="38" t="s">
        <v>1091</v>
      </c>
      <c r="U241" s="38" t="s">
        <v>1092</v>
      </c>
      <c r="V241" s="3"/>
      <c r="W241" s="121"/>
    </row>
    <row r="242" spans="1:23" x14ac:dyDescent="0.5">
      <c r="A242" s="38">
        <v>2024</v>
      </c>
      <c r="B242" s="38" t="s">
        <v>1086</v>
      </c>
      <c r="C242" s="88" t="s">
        <v>1087</v>
      </c>
      <c r="D242" s="72" t="s">
        <v>982</v>
      </c>
      <c r="E242" s="73" t="s">
        <v>373</v>
      </c>
      <c r="F242" s="73">
        <v>2</v>
      </c>
      <c r="G242" s="74">
        <v>0</v>
      </c>
      <c r="H242" s="74">
        <v>0</v>
      </c>
      <c r="I242" s="74">
        <v>0</v>
      </c>
      <c r="J242" s="74">
        <v>0</v>
      </c>
      <c r="K242" s="74">
        <v>7731776</v>
      </c>
      <c r="L242" s="74">
        <v>0</v>
      </c>
      <c r="M242" s="74">
        <v>7731776</v>
      </c>
      <c r="N242" s="74">
        <v>7731776</v>
      </c>
      <c r="O242" s="74">
        <v>7731776</v>
      </c>
      <c r="P242" s="75">
        <v>7731776</v>
      </c>
      <c r="Q242" s="66" t="s">
        <v>1088</v>
      </c>
      <c r="R242" s="38" t="s">
        <v>1089</v>
      </c>
      <c r="S242" s="38" t="s">
        <v>1090</v>
      </c>
      <c r="T242" s="38" t="s">
        <v>1091</v>
      </c>
      <c r="U242" s="38" t="s">
        <v>1092</v>
      </c>
      <c r="V242" s="3"/>
      <c r="W242" s="121"/>
    </row>
    <row r="243" spans="1:23" ht="18" thickBot="1" x14ac:dyDescent="0.55000000000000004">
      <c r="A243" s="38">
        <v>2024</v>
      </c>
      <c r="B243" s="38" t="s">
        <v>1086</v>
      </c>
      <c r="C243" s="88" t="s">
        <v>1087</v>
      </c>
      <c r="D243" s="78" t="s">
        <v>983</v>
      </c>
      <c r="E243" s="79" t="s">
        <v>374</v>
      </c>
      <c r="F243" s="79">
        <v>2</v>
      </c>
      <c r="G243" s="80">
        <v>0</v>
      </c>
      <c r="H243" s="80">
        <v>0</v>
      </c>
      <c r="I243" s="80">
        <v>0</v>
      </c>
      <c r="J243" s="80">
        <v>1935298</v>
      </c>
      <c r="K243" s="80">
        <v>0</v>
      </c>
      <c r="L243" s="80">
        <v>1935298</v>
      </c>
      <c r="M243" s="80">
        <v>0</v>
      </c>
      <c r="N243" s="80">
        <v>-1935298</v>
      </c>
      <c r="O243" s="80">
        <v>-1935298</v>
      </c>
      <c r="P243" s="81">
        <v>-1935298</v>
      </c>
      <c r="Q243" s="66" t="s">
        <v>1088</v>
      </c>
      <c r="R243" s="38" t="s">
        <v>1089</v>
      </c>
      <c r="S243" s="38" t="s">
        <v>1090</v>
      </c>
      <c r="T243" s="38" t="s">
        <v>1091</v>
      </c>
      <c r="U243" s="38" t="s">
        <v>1092</v>
      </c>
      <c r="V243" s="3"/>
      <c r="W243" s="121"/>
    </row>
    <row r="244" spans="1:23" x14ac:dyDescent="0.5">
      <c r="A244" s="38">
        <v>2024</v>
      </c>
      <c r="B244" s="38" t="s">
        <v>1086</v>
      </c>
      <c r="C244" s="88" t="s">
        <v>1087</v>
      </c>
      <c r="D244" s="72" t="s">
        <v>984</v>
      </c>
      <c r="E244" s="73" t="s">
        <v>375</v>
      </c>
      <c r="F244" s="73">
        <v>2</v>
      </c>
      <c r="G244" s="74">
        <v>0</v>
      </c>
      <c r="H244" s="74">
        <v>0</v>
      </c>
      <c r="I244" s="74">
        <v>0</v>
      </c>
      <c r="J244" s="74">
        <v>0</v>
      </c>
      <c r="K244" s="74">
        <v>951939067</v>
      </c>
      <c r="L244" s="74">
        <v>0</v>
      </c>
      <c r="M244" s="74">
        <v>951939067</v>
      </c>
      <c r="N244" s="74">
        <v>951939067</v>
      </c>
      <c r="O244" s="74">
        <v>951939067</v>
      </c>
      <c r="P244" s="75">
        <v>951939067</v>
      </c>
      <c r="Q244" s="66" t="s">
        <v>1088</v>
      </c>
      <c r="R244" s="38" t="s">
        <v>1089</v>
      </c>
      <c r="S244" s="38" t="s">
        <v>1090</v>
      </c>
      <c r="T244" s="38" t="s">
        <v>1091</v>
      </c>
      <c r="U244" s="38" t="s">
        <v>1092</v>
      </c>
      <c r="V244" s="3"/>
      <c r="W244" s="121"/>
    </row>
    <row r="245" spans="1:23" x14ac:dyDescent="0.5">
      <c r="A245" s="38">
        <v>2024</v>
      </c>
      <c r="B245" s="38" t="s">
        <v>1086</v>
      </c>
      <c r="C245" s="88" t="s">
        <v>1087</v>
      </c>
      <c r="D245" s="76" t="s">
        <v>985</v>
      </c>
      <c r="E245" s="38" t="s">
        <v>376</v>
      </c>
      <c r="F245" s="38">
        <v>2</v>
      </c>
      <c r="G245" s="39">
        <v>0</v>
      </c>
      <c r="H245" s="39">
        <v>0</v>
      </c>
      <c r="I245" s="39">
        <v>0</v>
      </c>
      <c r="J245" s="39">
        <v>608305100</v>
      </c>
      <c r="K245" s="39">
        <v>2261431663</v>
      </c>
      <c r="L245" s="39">
        <v>0</v>
      </c>
      <c r="M245" s="39">
        <v>1653126563</v>
      </c>
      <c r="N245" s="39">
        <v>1653126563</v>
      </c>
      <c r="O245" s="39">
        <v>1653126563</v>
      </c>
      <c r="P245" s="77">
        <v>1653126563</v>
      </c>
      <c r="Q245" s="66" t="s">
        <v>1088</v>
      </c>
      <c r="R245" s="38" t="s">
        <v>1089</v>
      </c>
      <c r="S245" s="38" t="s">
        <v>1090</v>
      </c>
      <c r="T245" s="38" t="s">
        <v>1091</v>
      </c>
      <c r="U245" s="38" t="s">
        <v>1092</v>
      </c>
      <c r="V245" s="3"/>
      <c r="W245" s="121"/>
    </row>
    <row r="246" spans="1:23" x14ac:dyDescent="0.5">
      <c r="A246" s="38">
        <v>2024</v>
      </c>
      <c r="B246" s="38" t="s">
        <v>1086</v>
      </c>
      <c r="C246" s="88" t="s">
        <v>1087</v>
      </c>
      <c r="D246" s="76" t="s">
        <v>986</v>
      </c>
      <c r="E246" s="38" t="s">
        <v>987</v>
      </c>
      <c r="F246" s="38">
        <v>2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39">
        <v>0</v>
      </c>
      <c r="M246" s="39">
        <v>0</v>
      </c>
      <c r="N246" s="39">
        <v>0</v>
      </c>
      <c r="O246" s="39">
        <v>0</v>
      </c>
      <c r="P246" s="77">
        <v>0</v>
      </c>
      <c r="Q246" s="66" t="s">
        <v>1088</v>
      </c>
      <c r="R246" s="38" t="s">
        <v>1089</v>
      </c>
      <c r="S246" s="38" t="s">
        <v>1090</v>
      </c>
      <c r="T246" s="38" t="s">
        <v>1091</v>
      </c>
      <c r="U246" s="38" t="s">
        <v>1092</v>
      </c>
      <c r="V246" s="3"/>
      <c r="W246" s="121"/>
    </row>
    <row r="247" spans="1:23" x14ac:dyDescent="0.5">
      <c r="A247" s="38">
        <v>2024</v>
      </c>
      <c r="B247" s="38" t="s">
        <v>1086</v>
      </c>
      <c r="C247" s="88" t="s">
        <v>1087</v>
      </c>
      <c r="D247" s="76" t="s">
        <v>988</v>
      </c>
      <c r="E247" s="38" t="s">
        <v>377</v>
      </c>
      <c r="F247" s="38">
        <v>2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77">
        <v>0</v>
      </c>
      <c r="Q247" s="66" t="s">
        <v>1088</v>
      </c>
      <c r="R247" s="38" t="s">
        <v>1089</v>
      </c>
      <c r="S247" s="38" t="s">
        <v>1090</v>
      </c>
      <c r="T247" s="38" t="s">
        <v>1091</v>
      </c>
      <c r="U247" s="38" t="s">
        <v>1092</v>
      </c>
      <c r="V247" s="3"/>
      <c r="W247" s="121"/>
    </row>
    <row r="248" spans="1:23" x14ac:dyDescent="0.5">
      <c r="A248" s="38">
        <v>2024</v>
      </c>
      <c r="B248" s="38" t="s">
        <v>1086</v>
      </c>
      <c r="C248" s="88" t="s">
        <v>1087</v>
      </c>
      <c r="D248" s="76" t="s">
        <v>989</v>
      </c>
      <c r="E248" s="38" t="s">
        <v>990</v>
      </c>
      <c r="F248" s="38">
        <v>2</v>
      </c>
      <c r="G248" s="39">
        <v>0</v>
      </c>
      <c r="H248" s="39">
        <v>0</v>
      </c>
      <c r="I248" s="39">
        <v>0</v>
      </c>
      <c r="J248" s="39">
        <v>0</v>
      </c>
      <c r="K248" s="39">
        <v>13594227</v>
      </c>
      <c r="L248" s="39">
        <v>0</v>
      </c>
      <c r="M248" s="39">
        <v>13594227</v>
      </c>
      <c r="N248" s="39">
        <v>13594227</v>
      </c>
      <c r="O248" s="39">
        <v>13594227</v>
      </c>
      <c r="P248" s="77">
        <v>13594227</v>
      </c>
      <c r="Q248" s="66" t="s">
        <v>1088</v>
      </c>
      <c r="R248" s="38" t="s">
        <v>1089</v>
      </c>
      <c r="S248" s="38" t="s">
        <v>1090</v>
      </c>
      <c r="T248" s="38" t="s">
        <v>1091</v>
      </c>
      <c r="U248" s="38" t="s">
        <v>1092</v>
      </c>
      <c r="V248" s="3"/>
      <c r="W248" s="121"/>
    </row>
    <row r="249" spans="1:23" x14ac:dyDescent="0.5">
      <c r="A249" s="38">
        <v>2024</v>
      </c>
      <c r="B249" s="38" t="s">
        <v>1086</v>
      </c>
      <c r="C249" s="88" t="s">
        <v>1087</v>
      </c>
      <c r="D249" s="76" t="s">
        <v>991</v>
      </c>
      <c r="E249" s="38" t="s">
        <v>992</v>
      </c>
      <c r="F249" s="38">
        <v>2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39">
        <v>0</v>
      </c>
      <c r="M249" s="39">
        <v>0</v>
      </c>
      <c r="N249" s="39">
        <v>0</v>
      </c>
      <c r="O249" s="39">
        <v>0</v>
      </c>
      <c r="P249" s="77">
        <v>0</v>
      </c>
      <c r="Q249" s="66" t="s">
        <v>1088</v>
      </c>
      <c r="R249" s="38" t="s">
        <v>1089</v>
      </c>
      <c r="S249" s="38" t="s">
        <v>1090</v>
      </c>
      <c r="T249" s="38" t="s">
        <v>1091</v>
      </c>
      <c r="U249" s="38" t="s">
        <v>1092</v>
      </c>
      <c r="V249" s="3"/>
      <c r="W249" s="121"/>
    </row>
    <row r="250" spans="1:23" x14ac:dyDescent="0.5">
      <c r="A250" s="38">
        <v>2024</v>
      </c>
      <c r="B250" s="38" t="s">
        <v>1086</v>
      </c>
      <c r="C250" s="88" t="s">
        <v>1087</v>
      </c>
      <c r="D250" s="76" t="s">
        <v>993</v>
      </c>
      <c r="E250" s="38" t="s">
        <v>994</v>
      </c>
      <c r="F250" s="38">
        <v>2</v>
      </c>
      <c r="G250" s="39">
        <v>0</v>
      </c>
      <c r="H250" s="39">
        <v>0</v>
      </c>
      <c r="I250" s="39">
        <v>0</v>
      </c>
      <c r="J250" s="39">
        <v>13331858</v>
      </c>
      <c r="K250" s="39">
        <v>196022201</v>
      </c>
      <c r="L250" s="39">
        <v>0</v>
      </c>
      <c r="M250" s="39">
        <v>182690343</v>
      </c>
      <c r="N250" s="39">
        <v>182690343</v>
      </c>
      <c r="O250" s="39">
        <v>182690343</v>
      </c>
      <c r="P250" s="77">
        <v>182690343</v>
      </c>
      <c r="Q250" s="66" t="s">
        <v>1088</v>
      </c>
      <c r="R250" s="38" t="s">
        <v>1089</v>
      </c>
      <c r="S250" s="38" t="s">
        <v>1090</v>
      </c>
      <c r="T250" s="38" t="s">
        <v>1091</v>
      </c>
      <c r="U250" s="38" t="s">
        <v>1092</v>
      </c>
      <c r="V250" s="3"/>
      <c r="W250" s="121"/>
    </row>
    <row r="251" spans="1:23" ht="18" thickBot="1" x14ac:dyDescent="0.55000000000000004">
      <c r="A251" s="38">
        <v>2024</v>
      </c>
      <c r="B251" s="38" t="s">
        <v>1086</v>
      </c>
      <c r="C251" s="88" t="s">
        <v>1087</v>
      </c>
      <c r="D251" s="78" t="s">
        <v>995</v>
      </c>
      <c r="E251" s="79" t="s">
        <v>996</v>
      </c>
      <c r="F251" s="79">
        <v>2</v>
      </c>
      <c r="G251" s="80">
        <v>0</v>
      </c>
      <c r="H251" s="80">
        <v>0</v>
      </c>
      <c r="I251" s="80">
        <v>0</v>
      </c>
      <c r="J251" s="80">
        <v>0</v>
      </c>
      <c r="K251" s="80">
        <v>0</v>
      </c>
      <c r="L251" s="80">
        <v>0</v>
      </c>
      <c r="M251" s="80">
        <v>0</v>
      </c>
      <c r="N251" s="80">
        <v>0</v>
      </c>
      <c r="O251" s="80">
        <v>0</v>
      </c>
      <c r="P251" s="81">
        <v>0</v>
      </c>
      <c r="Q251" s="66" t="s">
        <v>1088</v>
      </c>
      <c r="R251" s="38" t="s">
        <v>1089</v>
      </c>
      <c r="S251" s="38" t="s">
        <v>1090</v>
      </c>
      <c r="T251" s="38" t="s">
        <v>1091</v>
      </c>
      <c r="U251" s="38" t="s">
        <v>1092</v>
      </c>
      <c r="V251" s="3"/>
      <c r="W251" s="121"/>
    </row>
    <row r="252" spans="1:23" x14ac:dyDescent="0.5">
      <c r="A252" s="38">
        <v>2024</v>
      </c>
      <c r="B252" s="38" t="s">
        <v>1086</v>
      </c>
      <c r="C252" s="88" t="s">
        <v>1087</v>
      </c>
      <c r="D252" s="72" t="s">
        <v>997</v>
      </c>
      <c r="E252" s="73" t="s">
        <v>378</v>
      </c>
      <c r="F252" s="73">
        <v>2</v>
      </c>
      <c r="G252" s="74">
        <v>0</v>
      </c>
      <c r="H252" s="74">
        <v>0</v>
      </c>
      <c r="I252" s="74">
        <v>0</v>
      </c>
      <c r="J252" s="74">
        <v>3975400</v>
      </c>
      <c r="K252" s="74">
        <v>2573209272</v>
      </c>
      <c r="L252" s="74">
        <v>0</v>
      </c>
      <c r="M252" s="74">
        <v>2569233872</v>
      </c>
      <c r="N252" s="74">
        <v>2569233872</v>
      </c>
      <c r="O252" s="74">
        <v>2569233872</v>
      </c>
      <c r="P252" s="75">
        <v>2569233872</v>
      </c>
      <c r="Q252" s="66" t="s">
        <v>1088</v>
      </c>
      <c r="R252" s="38" t="s">
        <v>1089</v>
      </c>
      <c r="S252" s="38" t="s">
        <v>1090</v>
      </c>
      <c r="T252" s="38" t="s">
        <v>1091</v>
      </c>
      <c r="U252" s="38" t="s">
        <v>1092</v>
      </c>
      <c r="V252" s="3"/>
      <c r="W252" s="121"/>
    </row>
    <row r="253" spans="1:23" x14ac:dyDescent="0.5">
      <c r="A253" s="38">
        <v>2024</v>
      </c>
      <c r="B253" s="38" t="s">
        <v>1086</v>
      </c>
      <c r="C253" s="88" t="s">
        <v>1087</v>
      </c>
      <c r="D253" s="76" t="s">
        <v>998</v>
      </c>
      <c r="E253" s="38" t="s">
        <v>379</v>
      </c>
      <c r="F253" s="38">
        <v>2</v>
      </c>
      <c r="G253" s="39">
        <v>0</v>
      </c>
      <c r="H253" s="39">
        <v>0</v>
      </c>
      <c r="I253" s="39">
        <v>0</v>
      </c>
      <c r="J253" s="39">
        <v>0</v>
      </c>
      <c r="K253" s="39">
        <v>275764223</v>
      </c>
      <c r="L253" s="39">
        <v>0</v>
      </c>
      <c r="M253" s="39">
        <v>275764223</v>
      </c>
      <c r="N253" s="39">
        <v>275764223</v>
      </c>
      <c r="O253" s="39">
        <v>275764223</v>
      </c>
      <c r="P253" s="77">
        <v>275764223</v>
      </c>
      <c r="Q253" s="66" t="s">
        <v>1088</v>
      </c>
      <c r="R253" s="38" t="s">
        <v>1089</v>
      </c>
      <c r="S253" s="38" t="s">
        <v>1090</v>
      </c>
      <c r="T253" s="38" t="s">
        <v>1091</v>
      </c>
      <c r="U253" s="38" t="s">
        <v>1092</v>
      </c>
      <c r="V253" s="3"/>
      <c r="W253" s="121"/>
    </row>
    <row r="254" spans="1:23" x14ac:dyDescent="0.5">
      <c r="A254" s="38">
        <v>2024</v>
      </c>
      <c r="B254" s="38" t="s">
        <v>1086</v>
      </c>
      <c r="C254" s="88" t="s">
        <v>1087</v>
      </c>
      <c r="D254" s="89" t="s">
        <v>999</v>
      </c>
      <c r="E254" s="40" t="s">
        <v>380</v>
      </c>
      <c r="F254" s="40">
        <v>2</v>
      </c>
      <c r="G254" s="63">
        <v>0</v>
      </c>
      <c r="H254" s="63">
        <v>-223191824</v>
      </c>
      <c r="I254" s="63">
        <v>-223191824</v>
      </c>
      <c r="J254" s="63">
        <v>0</v>
      </c>
      <c r="K254" s="63">
        <v>223191824</v>
      </c>
      <c r="L254" s="63">
        <v>0</v>
      </c>
      <c r="M254" s="63">
        <v>223191824</v>
      </c>
      <c r="N254" s="63">
        <v>223191824</v>
      </c>
      <c r="O254" s="63">
        <v>223191824</v>
      </c>
      <c r="P254" s="90">
        <v>0</v>
      </c>
      <c r="Q254" s="66" t="s">
        <v>1088</v>
      </c>
      <c r="R254" s="38" t="s">
        <v>1089</v>
      </c>
      <c r="S254" s="38" t="s">
        <v>1090</v>
      </c>
      <c r="T254" s="38" t="s">
        <v>1091</v>
      </c>
      <c r="U254" s="38" t="s">
        <v>1092</v>
      </c>
      <c r="V254" s="3"/>
      <c r="W254" s="121"/>
    </row>
    <row r="255" spans="1:23" ht="18" thickBot="1" x14ac:dyDescent="0.55000000000000004">
      <c r="A255" s="38">
        <v>2024</v>
      </c>
      <c r="B255" s="38" t="s">
        <v>1086</v>
      </c>
      <c r="C255" s="88" t="s">
        <v>1087</v>
      </c>
      <c r="D255" s="78" t="s">
        <v>1000</v>
      </c>
      <c r="E255" s="79" t="s">
        <v>1001</v>
      </c>
      <c r="F255" s="79">
        <v>2</v>
      </c>
      <c r="G255" s="80">
        <v>0</v>
      </c>
      <c r="H255" s="80">
        <v>0</v>
      </c>
      <c r="I255" s="80">
        <v>0</v>
      </c>
      <c r="J255" s="80">
        <v>0</v>
      </c>
      <c r="K255" s="80">
        <v>967551</v>
      </c>
      <c r="L255" s="80">
        <v>0</v>
      </c>
      <c r="M255" s="80">
        <v>967551</v>
      </c>
      <c r="N255" s="80">
        <v>967551</v>
      </c>
      <c r="O255" s="80">
        <v>967551</v>
      </c>
      <c r="P255" s="81">
        <v>967551</v>
      </c>
      <c r="Q255" s="66" t="s">
        <v>1088</v>
      </c>
      <c r="R255" s="38" t="s">
        <v>1089</v>
      </c>
      <c r="S255" s="38" t="s">
        <v>1090</v>
      </c>
      <c r="T255" s="38" t="s">
        <v>1091</v>
      </c>
      <c r="U255" s="38" t="s">
        <v>1092</v>
      </c>
      <c r="V255" s="3"/>
      <c r="W255" s="121"/>
    </row>
    <row r="256" spans="1:23" x14ac:dyDescent="0.5">
      <c r="A256" s="38">
        <v>2024</v>
      </c>
      <c r="B256" s="38" t="s">
        <v>1086</v>
      </c>
      <c r="C256" s="88" t="s">
        <v>1087</v>
      </c>
      <c r="D256" s="72" t="s">
        <v>1002</v>
      </c>
      <c r="E256" s="73" t="s">
        <v>381</v>
      </c>
      <c r="F256" s="73">
        <v>1</v>
      </c>
      <c r="G256" s="74">
        <v>0</v>
      </c>
      <c r="H256" s="74">
        <v>0</v>
      </c>
      <c r="I256" s="74">
        <v>0</v>
      </c>
      <c r="J256" s="74">
        <v>0</v>
      </c>
      <c r="K256" s="74">
        <v>237000</v>
      </c>
      <c r="L256" s="74">
        <v>0</v>
      </c>
      <c r="M256" s="74">
        <v>237000</v>
      </c>
      <c r="N256" s="74">
        <v>-237000</v>
      </c>
      <c r="O256" s="74">
        <v>-237000</v>
      </c>
      <c r="P256" s="75">
        <v>-237000</v>
      </c>
      <c r="Q256" s="66" t="s">
        <v>1088</v>
      </c>
      <c r="R256" s="38" t="s">
        <v>1089</v>
      </c>
      <c r="S256" s="38" t="s">
        <v>1090</v>
      </c>
      <c r="T256" s="38" t="s">
        <v>1091</v>
      </c>
      <c r="U256" s="38" t="s">
        <v>1092</v>
      </c>
      <c r="V256" s="3"/>
      <c r="W256" s="121"/>
    </row>
    <row r="257" spans="1:23" x14ac:dyDescent="0.5">
      <c r="A257" s="38">
        <v>2024</v>
      </c>
      <c r="B257" s="38" t="s">
        <v>1086</v>
      </c>
      <c r="C257" s="88" t="s">
        <v>1087</v>
      </c>
      <c r="D257" s="76" t="s">
        <v>1003</v>
      </c>
      <c r="E257" s="38" t="s">
        <v>1004</v>
      </c>
      <c r="F257" s="38">
        <v>1</v>
      </c>
      <c r="G257" s="39">
        <v>0</v>
      </c>
      <c r="H257" s="39">
        <v>-223191824</v>
      </c>
      <c r="I257" s="39">
        <v>-223191824</v>
      </c>
      <c r="J257" s="39">
        <v>4515284944</v>
      </c>
      <c r="K257" s="39">
        <v>0</v>
      </c>
      <c r="L257" s="39">
        <v>4515284944</v>
      </c>
      <c r="M257" s="39">
        <v>0</v>
      </c>
      <c r="N257" s="39">
        <v>4515284944</v>
      </c>
      <c r="O257" s="39">
        <v>4515284944</v>
      </c>
      <c r="P257" s="77">
        <v>4292093120</v>
      </c>
      <c r="Q257" s="66" t="s">
        <v>1088</v>
      </c>
      <c r="R257" s="38" t="s">
        <v>1089</v>
      </c>
      <c r="S257" s="38" t="s">
        <v>1090</v>
      </c>
      <c r="T257" s="38" t="s">
        <v>1091</v>
      </c>
      <c r="U257" s="38" t="s">
        <v>1092</v>
      </c>
      <c r="V257" s="3"/>
      <c r="W257" s="121"/>
    </row>
    <row r="258" spans="1:23" x14ac:dyDescent="0.5">
      <c r="A258" s="38">
        <v>2024</v>
      </c>
      <c r="B258" s="38" t="s">
        <v>1086</v>
      </c>
      <c r="C258" s="88" t="s">
        <v>1087</v>
      </c>
      <c r="D258" s="76" t="s">
        <v>1005</v>
      </c>
      <c r="E258" s="38" t="s">
        <v>1006</v>
      </c>
      <c r="F258" s="38">
        <v>1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39">
        <v>0</v>
      </c>
      <c r="M258" s="39">
        <v>0</v>
      </c>
      <c r="N258" s="39">
        <v>0</v>
      </c>
      <c r="O258" s="39">
        <v>0</v>
      </c>
      <c r="P258" s="77">
        <v>0</v>
      </c>
      <c r="Q258" s="66" t="s">
        <v>1088</v>
      </c>
      <c r="R258" s="38" t="s">
        <v>1089</v>
      </c>
      <c r="S258" s="38" t="s">
        <v>1090</v>
      </c>
      <c r="T258" s="38" t="s">
        <v>1091</v>
      </c>
      <c r="U258" s="38" t="s">
        <v>1092</v>
      </c>
      <c r="V258" s="3"/>
      <c r="W258" s="121"/>
    </row>
    <row r="259" spans="1:23" x14ac:dyDescent="0.5">
      <c r="A259" s="38">
        <v>2024</v>
      </c>
      <c r="B259" s="38" t="s">
        <v>1086</v>
      </c>
      <c r="C259" s="88" t="s">
        <v>1087</v>
      </c>
      <c r="D259" s="89" t="s">
        <v>1007</v>
      </c>
      <c r="E259" s="40" t="s">
        <v>1008</v>
      </c>
      <c r="F259" s="40">
        <v>1</v>
      </c>
      <c r="G259" s="63">
        <v>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0</v>
      </c>
      <c r="O259" s="63">
        <v>0</v>
      </c>
      <c r="P259" s="90">
        <v>0</v>
      </c>
      <c r="Q259" s="66" t="s">
        <v>1088</v>
      </c>
      <c r="R259" s="38" t="s">
        <v>1089</v>
      </c>
      <c r="S259" s="38" t="s">
        <v>1090</v>
      </c>
      <c r="T259" s="38" t="s">
        <v>1091</v>
      </c>
      <c r="U259" s="38" t="s">
        <v>1092</v>
      </c>
      <c r="V259" s="3"/>
      <c r="W259" s="121"/>
    </row>
    <row r="260" spans="1:23" x14ac:dyDescent="0.5">
      <c r="A260" s="38">
        <v>2024</v>
      </c>
      <c r="B260" s="38" t="s">
        <v>1086</v>
      </c>
      <c r="C260" s="88" t="s">
        <v>1087</v>
      </c>
      <c r="D260" s="76" t="s">
        <v>1009</v>
      </c>
      <c r="E260" s="38" t="s">
        <v>1010</v>
      </c>
      <c r="F260" s="38">
        <v>1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39">
        <v>0</v>
      </c>
      <c r="M260" s="39">
        <v>0</v>
      </c>
      <c r="N260" s="39">
        <v>0</v>
      </c>
      <c r="O260" s="39">
        <v>0</v>
      </c>
      <c r="P260" s="77">
        <v>0</v>
      </c>
      <c r="Q260" s="66" t="s">
        <v>1088</v>
      </c>
      <c r="R260" s="38" t="s">
        <v>1089</v>
      </c>
      <c r="S260" s="38" t="s">
        <v>1090</v>
      </c>
      <c r="T260" s="38" t="s">
        <v>1091</v>
      </c>
      <c r="U260" s="38" t="s">
        <v>1092</v>
      </c>
      <c r="V260" s="3"/>
      <c r="W260" s="121"/>
    </row>
    <row r="261" spans="1:23" x14ac:dyDescent="0.5">
      <c r="A261" s="38">
        <v>2024</v>
      </c>
      <c r="B261" s="38" t="s">
        <v>1086</v>
      </c>
      <c r="C261" s="88" t="s">
        <v>1087</v>
      </c>
      <c r="D261" s="76" t="s">
        <v>1011</v>
      </c>
      <c r="E261" s="38" t="s">
        <v>1012</v>
      </c>
      <c r="F261" s="38">
        <v>1</v>
      </c>
      <c r="G261" s="39">
        <v>0</v>
      </c>
      <c r="H261" s="39">
        <v>0</v>
      </c>
      <c r="I261" s="39">
        <v>0</v>
      </c>
      <c r="J261" s="39">
        <v>2246932913</v>
      </c>
      <c r="K261" s="39">
        <v>781259000</v>
      </c>
      <c r="L261" s="39">
        <v>1465673913</v>
      </c>
      <c r="M261" s="39">
        <v>0</v>
      </c>
      <c r="N261" s="39">
        <v>1465673913</v>
      </c>
      <c r="O261" s="39">
        <v>1465673913</v>
      </c>
      <c r="P261" s="77">
        <v>1465673913</v>
      </c>
      <c r="Q261" s="66" t="s">
        <v>1088</v>
      </c>
      <c r="R261" s="38" t="s">
        <v>1089</v>
      </c>
      <c r="S261" s="38" t="s">
        <v>1090</v>
      </c>
      <c r="T261" s="38" t="s">
        <v>1091</v>
      </c>
      <c r="U261" s="38" t="s">
        <v>1092</v>
      </c>
      <c r="V261" s="3"/>
      <c r="W261" s="121"/>
    </row>
    <row r="262" spans="1:23" x14ac:dyDescent="0.5">
      <c r="A262" s="38">
        <v>2024</v>
      </c>
      <c r="B262" s="38" t="s">
        <v>1086</v>
      </c>
      <c r="C262" s="88" t="s">
        <v>1087</v>
      </c>
      <c r="D262" s="76" t="s">
        <v>1013</v>
      </c>
      <c r="E262" s="38" t="s">
        <v>382</v>
      </c>
      <c r="F262" s="38">
        <v>1</v>
      </c>
      <c r="G262" s="39">
        <v>0</v>
      </c>
      <c r="H262" s="39">
        <v>0</v>
      </c>
      <c r="I262" s="39">
        <v>0</v>
      </c>
      <c r="J262" s="39">
        <v>100099922</v>
      </c>
      <c r="K262" s="39">
        <v>0</v>
      </c>
      <c r="L262" s="39">
        <v>100099922</v>
      </c>
      <c r="M262" s="39">
        <v>0</v>
      </c>
      <c r="N262" s="39">
        <v>100099922</v>
      </c>
      <c r="O262" s="39">
        <v>100099922</v>
      </c>
      <c r="P262" s="77">
        <v>100099922</v>
      </c>
      <c r="Q262" s="66" t="s">
        <v>1088</v>
      </c>
      <c r="R262" s="38" t="s">
        <v>1089</v>
      </c>
      <c r="S262" s="38" t="s">
        <v>1090</v>
      </c>
      <c r="T262" s="38" t="s">
        <v>1091</v>
      </c>
      <c r="U262" s="38" t="s">
        <v>1092</v>
      </c>
      <c r="V262" s="3"/>
      <c r="W262" s="121"/>
    </row>
    <row r="263" spans="1:23" x14ac:dyDescent="0.5">
      <c r="A263" s="38">
        <v>2024</v>
      </c>
      <c r="B263" s="38" t="s">
        <v>1086</v>
      </c>
      <c r="C263" s="88" t="s">
        <v>1087</v>
      </c>
      <c r="D263" s="76" t="s">
        <v>1014</v>
      </c>
      <c r="E263" s="38" t="s">
        <v>1015</v>
      </c>
      <c r="F263" s="38">
        <v>1</v>
      </c>
      <c r="G263" s="39">
        <v>0</v>
      </c>
      <c r="H263" s="39">
        <v>0</v>
      </c>
      <c r="I263" s="39">
        <v>0</v>
      </c>
      <c r="J263" s="39">
        <v>275356031</v>
      </c>
      <c r="K263" s="39">
        <v>5100000</v>
      </c>
      <c r="L263" s="39">
        <v>270256031</v>
      </c>
      <c r="M263" s="39">
        <v>0</v>
      </c>
      <c r="N263" s="39">
        <v>270256031</v>
      </c>
      <c r="O263" s="39">
        <v>270256031</v>
      </c>
      <c r="P263" s="77">
        <v>270256031</v>
      </c>
      <c r="Q263" s="66" t="s">
        <v>1088</v>
      </c>
      <c r="R263" s="38" t="s">
        <v>1089</v>
      </c>
      <c r="S263" s="38" t="s">
        <v>1090</v>
      </c>
      <c r="T263" s="38" t="s">
        <v>1091</v>
      </c>
      <c r="U263" s="38" t="s">
        <v>1092</v>
      </c>
      <c r="V263" s="3"/>
      <c r="W263" s="121"/>
    </row>
    <row r="264" spans="1:23" ht="18" thickBot="1" x14ac:dyDescent="0.55000000000000004">
      <c r="A264" s="38">
        <v>2024</v>
      </c>
      <c r="B264" s="38" t="s">
        <v>1086</v>
      </c>
      <c r="C264" s="88" t="s">
        <v>1087</v>
      </c>
      <c r="D264" s="78" t="s">
        <v>1016</v>
      </c>
      <c r="E264" s="79" t="s">
        <v>1017</v>
      </c>
      <c r="F264" s="79">
        <v>1</v>
      </c>
      <c r="G264" s="80">
        <v>0</v>
      </c>
      <c r="H264" s="80">
        <v>0</v>
      </c>
      <c r="I264" s="80">
        <v>0</v>
      </c>
      <c r="J264" s="80">
        <v>0</v>
      </c>
      <c r="K264" s="80">
        <v>0</v>
      </c>
      <c r="L264" s="80">
        <v>0</v>
      </c>
      <c r="M264" s="80">
        <v>0</v>
      </c>
      <c r="N264" s="80">
        <v>0</v>
      </c>
      <c r="O264" s="80">
        <v>0</v>
      </c>
      <c r="P264" s="81">
        <v>0</v>
      </c>
      <c r="Q264" s="66" t="s">
        <v>1088</v>
      </c>
      <c r="R264" s="38" t="s">
        <v>1089</v>
      </c>
      <c r="S264" s="38" t="s">
        <v>1090</v>
      </c>
      <c r="T264" s="38" t="s">
        <v>1091</v>
      </c>
      <c r="U264" s="38" t="s">
        <v>1092</v>
      </c>
      <c r="V264" s="3"/>
      <c r="W264" s="121"/>
    </row>
    <row r="265" spans="1:23" x14ac:dyDescent="0.5">
      <c r="A265" s="38">
        <v>2024</v>
      </c>
      <c r="B265" s="38" t="s">
        <v>1086</v>
      </c>
      <c r="C265" s="88" t="s">
        <v>1087</v>
      </c>
      <c r="D265" s="72" t="s">
        <v>1018</v>
      </c>
      <c r="E265" s="73" t="s">
        <v>383</v>
      </c>
      <c r="F265" s="73">
        <v>2</v>
      </c>
      <c r="G265" s="74">
        <v>0</v>
      </c>
      <c r="H265" s="74">
        <v>0</v>
      </c>
      <c r="I265" s="74">
        <v>0</v>
      </c>
      <c r="J265" s="74">
        <v>284000</v>
      </c>
      <c r="K265" s="74">
        <v>608305100</v>
      </c>
      <c r="L265" s="74">
        <v>0</v>
      </c>
      <c r="M265" s="74">
        <v>608021100</v>
      </c>
      <c r="N265" s="74">
        <v>608021100</v>
      </c>
      <c r="O265" s="74">
        <v>608021100</v>
      </c>
      <c r="P265" s="75">
        <v>608021100</v>
      </c>
      <c r="Q265" s="66" t="s">
        <v>1088</v>
      </c>
      <c r="R265" s="38" t="s">
        <v>1089</v>
      </c>
      <c r="S265" s="38" t="s">
        <v>1090</v>
      </c>
      <c r="T265" s="38" t="s">
        <v>1091</v>
      </c>
      <c r="U265" s="38" t="s">
        <v>1092</v>
      </c>
      <c r="V265" s="3"/>
      <c r="W265" s="121"/>
    </row>
    <row r="266" spans="1:23" ht="18" thickBot="1" x14ac:dyDescent="0.55000000000000004">
      <c r="A266" s="38">
        <v>2024</v>
      </c>
      <c r="B266" s="38" t="s">
        <v>1086</v>
      </c>
      <c r="C266" s="88" t="s">
        <v>1087</v>
      </c>
      <c r="D266" s="78" t="s">
        <v>1019</v>
      </c>
      <c r="E266" s="79" t="s">
        <v>1020</v>
      </c>
      <c r="F266" s="79">
        <v>2</v>
      </c>
      <c r="G266" s="80">
        <v>0</v>
      </c>
      <c r="H266" s="80">
        <v>0</v>
      </c>
      <c r="I266" s="80">
        <v>0</v>
      </c>
      <c r="J266" s="80">
        <v>0</v>
      </c>
      <c r="K266" s="80">
        <v>0</v>
      </c>
      <c r="L266" s="80">
        <v>0</v>
      </c>
      <c r="M266" s="80">
        <v>0</v>
      </c>
      <c r="N266" s="80">
        <v>0</v>
      </c>
      <c r="O266" s="80">
        <v>0</v>
      </c>
      <c r="P266" s="81">
        <v>0</v>
      </c>
      <c r="Q266" s="66" t="s">
        <v>1088</v>
      </c>
      <c r="R266" s="38" t="s">
        <v>1089</v>
      </c>
      <c r="S266" s="38" t="s">
        <v>1090</v>
      </c>
      <c r="T266" s="38" t="s">
        <v>1091</v>
      </c>
      <c r="U266" s="38" t="s">
        <v>1092</v>
      </c>
      <c r="V266" s="3"/>
      <c r="W266" s="121"/>
    </row>
    <row r="267" spans="1:23" x14ac:dyDescent="0.5">
      <c r="A267" s="38">
        <v>2024</v>
      </c>
      <c r="B267" s="38" t="s">
        <v>1086</v>
      </c>
      <c r="C267" s="88" t="s">
        <v>1087</v>
      </c>
      <c r="D267" s="72" t="s">
        <v>1021</v>
      </c>
      <c r="E267" s="73" t="s">
        <v>1022</v>
      </c>
      <c r="F267" s="73">
        <v>1</v>
      </c>
      <c r="G267" s="74">
        <v>0</v>
      </c>
      <c r="H267" s="74">
        <v>0</v>
      </c>
      <c r="I267" s="74">
        <v>0</v>
      </c>
      <c r="J267" s="74">
        <v>0</v>
      </c>
      <c r="K267" s="74">
        <v>0</v>
      </c>
      <c r="L267" s="74">
        <v>0</v>
      </c>
      <c r="M267" s="74">
        <v>0</v>
      </c>
      <c r="N267" s="74">
        <v>0</v>
      </c>
      <c r="O267" s="74">
        <v>0</v>
      </c>
      <c r="P267" s="75">
        <v>0</v>
      </c>
      <c r="Q267" s="66" t="s">
        <v>1088</v>
      </c>
      <c r="R267" s="38" t="s">
        <v>1089</v>
      </c>
      <c r="S267" s="38" t="s">
        <v>1090</v>
      </c>
      <c r="T267" s="38" t="s">
        <v>1091</v>
      </c>
      <c r="U267" s="38" t="s">
        <v>1092</v>
      </c>
      <c r="V267" s="3"/>
      <c r="W267" s="121"/>
    </row>
    <row r="268" spans="1:23" ht="18" thickBot="1" x14ac:dyDescent="0.55000000000000004">
      <c r="A268" s="38">
        <v>2024</v>
      </c>
      <c r="B268" s="38" t="s">
        <v>1086</v>
      </c>
      <c r="C268" s="88" t="s">
        <v>1087</v>
      </c>
      <c r="D268" s="78" t="s">
        <v>1023</v>
      </c>
      <c r="E268" s="79" t="s">
        <v>1024</v>
      </c>
      <c r="F268" s="79">
        <v>1</v>
      </c>
      <c r="G268" s="80">
        <v>0</v>
      </c>
      <c r="H268" s="80">
        <v>0</v>
      </c>
      <c r="I268" s="80">
        <v>0</v>
      </c>
      <c r="J268" s="80">
        <v>0</v>
      </c>
      <c r="K268" s="80">
        <v>0</v>
      </c>
      <c r="L268" s="80">
        <v>0</v>
      </c>
      <c r="M268" s="80">
        <v>0</v>
      </c>
      <c r="N268" s="80">
        <v>0</v>
      </c>
      <c r="O268" s="80">
        <v>0</v>
      </c>
      <c r="P268" s="81">
        <v>0</v>
      </c>
      <c r="Q268" s="66" t="s">
        <v>1088</v>
      </c>
      <c r="R268" s="38" t="s">
        <v>1089</v>
      </c>
      <c r="S268" s="38" t="s">
        <v>1090</v>
      </c>
      <c r="T268" s="38" t="s">
        <v>1091</v>
      </c>
      <c r="U268" s="38" t="s">
        <v>1092</v>
      </c>
      <c r="V268" s="3"/>
      <c r="W268" s="121"/>
    </row>
    <row r="269" spans="1:23" x14ac:dyDescent="0.5">
      <c r="A269" s="38">
        <v>2024</v>
      </c>
      <c r="B269" s="38" t="s">
        <v>1086</v>
      </c>
      <c r="C269" s="88" t="s">
        <v>1087</v>
      </c>
      <c r="D269" s="72" t="s">
        <v>1025</v>
      </c>
      <c r="E269" s="73" t="s">
        <v>384</v>
      </c>
      <c r="F269" s="73">
        <v>2</v>
      </c>
      <c r="G269" s="74">
        <v>0</v>
      </c>
      <c r="H269" s="74">
        <v>0</v>
      </c>
      <c r="I269" s="74">
        <v>0</v>
      </c>
      <c r="J269" s="74">
        <v>0</v>
      </c>
      <c r="K269" s="74">
        <v>463054430</v>
      </c>
      <c r="L269" s="74">
        <v>0</v>
      </c>
      <c r="M269" s="74">
        <v>463054430</v>
      </c>
      <c r="N269" s="74">
        <v>463054430</v>
      </c>
      <c r="O269" s="74">
        <v>463054430</v>
      </c>
      <c r="P269" s="75">
        <v>463054430</v>
      </c>
      <c r="Q269" s="66" t="s">
        <v>1088</v>
      </c>
      <c r="R269" s="38" t="s">
        <v>1089</v>
      </c>
      <c r="S269" s="38" t="s">
        <v>1090</v>
      </c>
      <c r="T269" s="38" t="s">
        <v>1091</v>
      </c>
      <c r="U269" s="38" t="s">
        <v>1092</v>
      </c>
      <c r="V269" s="3"/>
      <c r="W269" s="121"/>
    </row>
    <row r="270" spans="1:23" x14ac:dyDescent="0.5">
      <c r="A270" s="38">
        <v>2024</v>
      </c>
      <c r="B270" s="38" t="s">
        <v>1086</v>
      </c>
      <c r="C270" s="88" t="s">
        <v>1087</v>
      </c>
      <c r="D270" s="76" t="s">
        <v>1026</v>
      </c>
      <c r="E270" s="38" t="s">
        <v>385</v>
      </c>
      <c r="F270" s="38">
        <v>2</v>
      </c>
      <c r="G270" s="39">
        <v>0</v>
      </c>
      <c r="H270" s="39">
        <v>0</v>
      </c>
      <c r="I270" s="39">
        <v>0</v>
      </c>
      <c r="J270" s="39">
        <v>0</v>
      </c>
      <c r="K270" s="39">
        <v>264687032</v>
      </c>
      <c r="L270" s="39">
        <v>0</v>
      </c>
      <c r="M270" s="39">
        <v>264687032</v>
      </c>
      <c r="N270" s="39">
        <v>264687032</v>
      </c>
      <c r="O270" s="39">
        <v>264687032</v>
      </c>
      <c r="P270" s="77">
        <v>264687032</v>
      </c>
      <c r="Q270" s="66" t="s">
        <v>1088</v>
      </c>
      <c r="R270" s="38" t="s">
        <v>1089</v>
      </c>
      <c r="S270" s="38" t="s">
        <v>1090</v>
      </c>
      <c r="T270" s="38" t="s">
        <v>1091</v>
      </c>
      <c r="U270" s="38" t="s">
        <v>1092</v>
      </c>
      <c r="V270" s="3"/>
      <c r="W270" s="121"/>
    </row>
    <row r="271" spans="1:23" x14ac:dyDescent="0.5">
      <c r="A271" s="38">
        <v>2024</v>
      </c>
      <c r="B271" s="38" t="s">
        <v>1086</v>
      </c>
      <c r="C271" s="88" t="s">
        <v>1087</v>
      </c>
      <c r="D271" s="76" t="s">
        <v>1027</v>
      </c>
      <c r="E271" s="38" t="s">
        <v>386</v>
      </c>
      <c r="F271" s="38">
        <v>2</v>
      </c>
      <c r="G271" s="39">
        <v>0</v>
      </c>
      <c r="H271" s="39">
        <v>0</v>
      </c>
      <c r="I271" s="39">
        <v>0</v>
      </c>
      <c r="J271" s="39">
        <v>0</v>
      </c>
      <c r="K271" s="39">
        <v>4900000</v>
      </c>
      <c r="L271" s="39">
        <v>0</v>
      </c>
      <c r="M271" s="39">
        <v>4900000</v>
      </c>
      <c r="N271" s="39">
        <v>4900000</v>
      </c>
      <c r="O271" s="39">
        <v>4900000</v>
      </c>
      <c r="P271" s="77">
        <v>4900000</v>
      </c>
      <c r="Q271" s="66" t="s">
        <v>1088</v>
      </c>
      <c r="R271" s="38" t="s">
        <v>1089</v>
      </c>
      <c r="S271" s="38" t="s">
        <v>1090</v>
      </c>
      <c r="T271" s="38" t="s">
        <v>1091</v>
      </c>
      <c r="U271" s="38" t="s">
        <v>1092</v>
      </c>
      <c r="V271" s="3"/>
      <c r="W271" s="121"/>
    </row>
    <row r="272" spans="1:23" x14ac:dyDescent="0.5">
      <c r="A272" s="38">
        <v>2024</v>
      </c>
      <c r="B272" s="38" t="s">
        <v>1086</v>
      </c>
      <c r="C272" s="88" t="s">
        <v>1087</v>
      </c>
      <c r="D272" s="76" t="s">
        <v>1028</v>
      </c>
      <c r="E272" s="38" t="s">
        <v>387</v>
      </c>
      <c r="F272" s="38">
        <v>2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39">
        <v>0</v>
      </c>
      <c r="M272" s="39">
        <v>0</v>
      </c>
      <c r="N272" s="39">
        <v>0</v>
      </c>
      <c r="O272" s="39">
        <v>0</v>
      </c>
      <c r="P272" s="77">
        <v>0</v>
      </c>
      <c r="Q272" s="66" t="s">
        <v>1088</v>
      </c>
      <c r="R272" s="38" t="s">
        <v>1089</v>
      </c>
      <c r="S272" s="38" t="s">
        <v>1090</v>
      </c>
      <c r="T272" s="38" t="s">
        <v>1091</v>
      </c>
      <c r="U272" s="38" t="s">
        <v>1092</v>
      </c>
      <c r="V272" s="3"/>
      <c r="W272" s="121"/>
    </row>
    <row r="273" spans="1:23" ht="18" thickBot="1" x14ac:dyDescent="0.55000000000000004">
      <c r="A273" s="38">
        <v>2024</v>
      </c>
      <c r="B273" s="38" t="s">
        <v>1086</v>
      </c>
      <c r="C273" s="88" t="s">
        <v>1087</v>
      </c>
      <c r="D273" s="78" t="s">
        <v>1029</v>
      </c>
      <c r="E273" s="79" t="s">
        <v>1030</v>
      </c>
      <c r="F273" s="79">
        <v>2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>
        <v>0</v>
      </c>
      <c r="M273" s="80">
        <v>0</v>
      </c>
      <c r="N273" s="80">
        <v>0</v>
      </c>
      <c r="O273" s="80">
        <v>0</v>
      </c>
      <c r="P273" s="81">
        <v>0</v>
      </c>
      <c r="Q273" s="66" t="s">
        <v>1088</v>
      </c>
      <c r="R273" s="38" t="s">
        <v>1089</v>
      </c>
      <c r="S273" s="38" t="s">
        <v>1090</v>
      </c>
      <c r="T273" s="38" t="s">
        <v>1091</v>
      </c>
      <c r="U273" s="38" t="s">
        <v>1092</v>
      </c>
      <c r="V273" s="3"/>
      <c r="W273" s="121"/>
    </row>
    <row r="274" spans="1:23" x14ac:dyDescent="0.5">
      <c r="A274" s="38">
        <v>2024</v>
      </c>
      <c r="B274" s="38" t="s">
        <v>1086</v>
      </c>
      <c r="C274" s="88" t="s">
        <v>1087</v>
      </c>
      <c r="D274" s="72" t="s">
        <v>1031</v>
      </c>
      <c r="E274" s="73" t="s">
        <v>1032</v>
      </c>
      <c r="F274" s="73">
        <v>1</v>
      </c>
      <c r="G274" s="74">
        <v>0</v>
      </c>
      <c r="H274" s="74">
        <v>0</v>
      </c>
      <c r="I274" s="74">
        <v>0</v>
      </c>
      <c r="J274" s="74">
        <v>781259000</v>
      </c>
      <c r="K274" s="74">
        <v>0</v>
      </c>
      <c r="L274" s="74">
        <v>781259000</v>
      </c>
      <c r="M274" s="74">
        <v>0</v>
      </c>
      <c r="N274" s="74">
        <v>781259000</v>
      </c>
      <c r="O274" s="74">
        <v>781259000</v>
      </c>
      <c r="P274" s="75">
        <v>781259000</v>
      </c>
      <c r="Q274" s="66" t="s">
        <v>1088</v>
      </c>
      <c r="R274" s="38" t="s">
        <v>1089</v>
      </c>
      <c r="S274" s="38" t="s">
        <v>1090</v>
      </c>
      <c r="T274" s="38" t="s">
        <v>1091</v>
      </c>
      <c r="U274" s="38" t="s">
        <v>1092</v>
      </c>
      <c r="V274" s="3"/>
      <c r="W274" s="121"/>
    </row>
    <row r="275" spans="1:23" x14ac:dyDescent="0.5">
      <c r="A275" s="38">
        <v>2024</v>
      </c>
      <c r="B275" s="38" t="s">
        <v>1086</v>
      </c>
      <c r="C275" s="88" t="s">
        <v>1087</v>
      </c>
      <c r="D275" s="76" t="s">
        <v>1033</v>
      </c>
      <c r="E275" s="38" t="s">
        <v>388</v>
      </c>
      <c r="F275" s="38">
        <v>1</v>
      </c>
      <c r="G275" s="39">
        <v>0</v>
      </c>
      <c r="H275" s="39">
        <v>0</v>
      </c>
      <c r="I275" s="39">
        <v>0</v>
      </c>
      <c r="J275" s="39">
        <v>62164000</v>
      </c>
      <c r="K275" s="39">
        <v>0</v>
      </c>
      <c r="L275" s="39">
        <v>62164000</v>
      </c>
      <c r="M275" s="39">
        <v>0</v>
      </c>
      <c r="N275" s="39">
        <v>62164000</v>
      </c>
      <c r="O275" s="39">
        <v>62164000</v>
      </c>
      <c r="P275" s="77">
        <v>62164000</v>
      </c>
      <c r="Q275" s="66" t="s">
        <v>1088</v>
      </c>
      <c r="R275" s="38" t="s">
        <v>1089</v>
      </c>
      <c r="S275" s="38" t="s">
        <v>1090</v>
      </c>
      <c r="T275" s="38" t="s">
        <v>1091</v>
      </c>
      <c r="U275" s="38" t="s">
        <v>1092</v>
      </c>
      <c r="V275" s="3"/>
      <c r="W275" s="121"/>
    </row>
    <row r="276" spans="1:23" x14ac:dyDescent="0.5">
      <c r="A276" s="38">
        <v>2024</v>
      </c>
      <c r="B276" s="38" t="s">
        <v>1086</v>
      </c>
      <c r="C276" s="88" t="s">
        <v>1087</v>
      </c>
      <c r="D276" s="76" t="s">
        <v>1034</v>
      </c>
      <c r="E276" s="38" t="s">
        <v>389</v>
      </c>
      <c r="F276" s="38">
        <v>1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77">
        <v>0</v>
      </c>
      <c r="Q276" s="66" t="s">
        <v>1088</v>
      </c>
      <c r="R276" s="38" t="s">
        <v>1089</v>
      </c>
      <c r="S276" s="38" t="s">
        <v>1090</v>
      </c>
      <c r="T276" s="38" t="s">
        <v>1091</v>
      </c>
      <c r="U276" s="38" t="s">
        <v>1092</v>
      </c>
      <c r="V276" s="3"/>
      <c r="W276" s="121"/>
    </row>
    <row r="277" spans="1:23" x14ac:dyDescent="0.5">
      <c r="A277" s="38">
        <v>2024</v>
      </c>
      <c r="B277" s="38" t="s">
        <v>1086</v>
      </c>
      <c r="C277" s="88" t="s">
        <v>1087</v>
      </c>
      <c r="D277" s="76" t="s">
        <v>1035</v>
      </c>
      <c r="E277" s="38" t="s">
        <v>390</v>
      </c>
      <c r="F277" s="38">
        <v>1</v>
      </c>
      <c r="G277" s="39">
        <v>0</v>
      </c>
      <c r="H277" s="39">
        <v>0</v>
      </c>
      <c r="I277" s="39">
        <v>0</v>
      </c>
      <c r="J277" s="39">
        <v>4900000</v>
      </c>
      <c r="K277" s="39">
        <v>0</v>
      </c>
      <c r="L277" s="39">
        <v>4900000</v>
      </c>
      <c r="M277" s="39">
        <v>0</v>
      </c>
      <c r="N277" s="39">
        <v>4900000</v>
      </c>
      <c r="O277" s="39">
        <v>4900000</v>
      </c>
      <c r="P277" s="77">
        <v>4900000</v>
      </c>
      <c r="Q277" s="66" t="s">
        <v>1088</v>
      </c>
      <c r="R277" s="38" t="s">
        <v>1089</v>
      </c>
      <c r="S277" s="38" t="s">
        <v>1090</v>
      </c>
      <c r="T277" s="38" t="s">
        <v>1091</v>
      </c>
      <c r="U277" s="38" t="s">
        <v>1092</v>
      </c>
      <c r="V277" s="3"/>
      <c r="W277" s="121"/>
    </row>
    <row r="278" spans="1:23" ht="18" thickBot="1" x14ac:dyDescent="0.55000000000000004">
      <c r="A278" s="38">
        <v>2024</v>
      </c>
      <c r="B278" s="38" t="s">
        <v>1086</v>
      </c>
      <c r="C278" s="88" t="s">
        <v>1087</v>
      </c>
      <c r="D278" s="78" t="s">
        <v>1036</v>
      </c>
      <c r="E278" s="79" t="s">
        <v>1037</v>
      </c>
      <c r="F278" s="79">
        <v>1</v>
      </c>
      <c r="G278" s="80">
        <v>0</v>
      </c>
      <c r="H278" s="80">
        <v>0</v>
      </c>
      <c r="I278" s="80">
        <v>0</v>
      </c>
      <c r="J278" s="80">
        <v>200000</v>
      </c>
      <c r="K278" s="80">
        <v>0</v>
      </c>
      <c r="L278" s="80">
        <v>200000</v>
      </c>
      <c r="M278" s="80">
        <v>0</v>
      </c>
      <c r="N278" s="80">
        <v>200000</v>
      </c>
      <c r="O278" s="80">
        <v>200000</v>
      </c>
      <c r="P278" s="81">
        <v>200000</v>
      </c>
      <c r="Q278" s="66" t="s">
        <v>1088</v>
      </c>
      <c r="R278" s="38" t="s">
        <v>1089</v>
      </c>
      <c r="S278" s="38" t="s">
        <v>1090</v>
      </c>
      <c r="T278" s="38" t="s">
        <v>1091</v>
      </c>
      <c r="U278" s="38" t="s">
        <v>1092</v>
      </c>
      <c r="V278" s="3"/>
      <c r="W278" s="121"/>
    </row>
    <row r="279" spans="1:23" x14ac:dyDescent="0.5">
      <c r="A279" s="38">
        <v>2024</v>
      </c>
      <c r="B279" s="38" t="s">
        <v>1086</v>
      </c>
      <c r="C279" s="88" t="s">
        <v>1087</v>
      </c>
      <c r="D279" s="72" t="s">
        <v>1038</v>
      </c>
      <c r="E279" s="73" t="s">
        <v>391</v>
      </c>
      <c r="F279" s="73">
        <v>2</v>
      </c>
      <c r="G279" s="74">
        <v>0</v>
      </c>
      <c r="H279" s="74">
        <v>0</v>
      </c>
      <c r="I279" s="74">
        <v>0</v>
      </c>
      <c r="J279" s="74">
        <v>0</v>
      </c>
      <c r="K279" s="74">
        <v>517788834</v>
      </c>
      <c r="L279" s="74">
        <v>0</v>
      </c>
      <c r="M279" s="74">
        <v>517788834</v>
      </c>
      <c r="N279" s="74">
        <v>517788834</v>
      </c>
      <c r="O279" s="74">
        <v>517788834</v>
      </c>
      <c r="P279" s="75">
        <v>517788834</v>
      </c>
      <c r="Q279" s="66" t="s">
        <v>1088</v>
      </c>
      <c r="R279" s="38" t="s">
        <v>1089</v>
      </c>
      <c r="S279" s="38" t="s">
        <v>1090</v>
      </c>
      <c r="T279" s="38" t="s">
        <v>1091</v>
      </c>
      <c r="U279" s="38" t="s">
        <v>1092</v>
      </c>
      <c r="V279" s="3"/>
      <c r="W279" s="121"/>
    </row>
    <row r="280" spans="1:23" x14ac:dyDescent="0.5">
      <c r="A280" s="38">
        <v>2024</v>
      </c>
      <c r="B280" s="38" t="s">
        <v>1086</v>
      </c>
      <c r="C280" s="88" t="s">
        <v>1087</v>
      </c>
      <c r="D280" s="76" t="s">
        <v>1039</v>
      </c>
      <c r="E280" s="38" t="s">
        <v>1040</v>
      </c>
      <c r="F280" s="38">
        <v>2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77">
        <v>0</v>
      </c>
      <c r="Q280" s="66" t="s">
        <v>1088</v>
      </c>
      <c r="R280" s="38" t="s">
        <v>1089</v>
      </c>
      <c r="S280" s="38" t="s">
        <v>1090</v>
      </c>
      <c r="T280" s="38" t="s">
        <v>1091</v>
      </c>
      <c r="U280" s="38" t="s">
        <v>1092</v>
      </c>
      <c r="V280" s="3"/>
      <c r="W280" s="121"/>
    </row>
    <row r="281" spans="1:23" ht="18" thickBot="1" x14ac:dyDescent="0.55000000000000004">
      <c r="A281" s="38">
        <v>2024</v>
      </c>
      <c r="B281" s="38" t="s">
        <v>1086</v>
      </c>
      <c r="C281" s="88" t="s">
        <v>1087</v>
      </c>
      <c r="D281" s="78" t="s">
        <v>1041</v>
      </c>
      <c r="E281" s="79" t="s">
        <v>1042</v>
      </c>
      <c r="F281" s="79">
        <v>2</v>
      </c>
      <c r="G281" s="80">
        <v>0</v>
      </c>
      <c r="H281" s="80">
        <v>0</v>
      </c>
      <c r="I281" s="80">
        <v>0</v>
      </c>
      <c r="J281" s="80">
        <v>0</v>
      </c>
      <c r="K281" s="80">
        <v>0</v>
      </c>
      <c r="L281" s="80">
        <v>0</v>
      </c>
      <c r="M281" s="80">
        <v>0</v>
      </c>
      <c r="N281" s="80">
        <v>0</v>
      </c>
      <c r="O281" s="80">
        <v>0</v>
      </c>
      <c r="P281" s="81">
        <v>0</v>
      </c>
      <c r="Q281" s="66" t="s">
        <v>1088</v>
      </c>
      <c r="R281" s="38" t="s">
        <v>1089</v>
      </c>
      <c r="S281" s="38" t="s">
        <v>1090</v>
      </c>
      <c r="T281" s="38" t="s">
        <v>1091</v>
      </c>
      <c r="U281" s="38" t="s">
        <v>1092</v>
      </c>
      <c r="V281" s="3"/>
      <c r="W281" s="121"/>
    </row>
    <row r="282" spans="1:23" x14ac:dyDescent="0.5">
      <c r="A282" s="38">
        <v>2024</v>
      </c>
      <c r="B282" s="38" t="s">
        <v>1086</v>
      </c>
      <c r="C282" s="88" t="s">
        <v>1087</v>
      </c>
      <c r="D282" s="72" t="s">
        <v>1043</v>
      </c>
      <c r="E282" s="73" t="s">
        <v>392</v>
      </c>
      <c r="F282" s="73">
        <v>1</v>
      </c>
      <c r="G282" s="74">
        <v>0</v>
      </c>
      <c r="H282" s="74">
        <v>0</v>
      </c>
      <c r="I282" s="74">
        <v>0</v>
      </c>
      <c r="J282" s="74">
        <v>505887000</v>
      </c>
      <c r="K282" s="74">
        <v>99695000</v>
      </c>
      <c r="L282" s="74">
        <v>406192000</v>
      </c>
      <c r="M282" s="74">
        <v>0</v>
      </c>
      <c r="N282" s="74">
        <v>406192000</v>
      </c>
      <c r="O282" s="74">
        <v>406192000</v>
      </c>
      <c r="P282" s="75">
        <v>406192000</v>
      </c>
      <c r="Q282" s="66" t="s">
        <v>1088</v>
      </c>
      <c r="R282" s="38" t="s">
        <v>1089</v>
      </c>
      <c r="S282" s="38" t="s">
        <v>1090</v>
      </c>
      <c r="T282" s="38" t="s">
        <v>1091</v>
      </c>
      <c r="U282" s="38" t="s">
        <v>1092</v>
      </c>
      <c r="V282" s="3"/>
      <c r="W282" s="121"/>
    </row>
    <row r="283" spans="1:23" x14ac:dyDescent="0.5">
      <c r="A283" s="38">
        <v>2024</v>
      </c>
      <c r="B283" s="38" t="s">
        <v>1086</v>
      </c>
      <c r="C283" s="88" t="s">
        <v>1087</v>
      </c>
      <c r="D283" s="76" t="s">
        <v>1044</v>
      </c>
      <c r="E283" s="38" t="s">
        <v>1045</v>
      </c>
      <c r="F283" s="38">
        <v>1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77">
        <v>0</v>
      </c>
      <c r="Q283" s="66" t="s">
        <v>1088</v>
      </c>
      <c r="R283" s="38" t="s">
        <v>1089</v>
      </c>
      <c r="S283" s="38" t="s">
        <v>1090</v>
      </c>
      <c r="T283" s="38" t="s">
        <v>1091</v>
      </c>
      <c r="U283" s="38" t="s">
        <v>1092</v>
      </c>
      <c r="V283" s="3"/>
      <c r="W283" s="121"/>
    </row>
    <row r="284" spans="1:23" ht="18" thickBot="1" x14ac:dyDescent="0.55000000000000004">
      <c r="A284" s="38">
        <v>2024</v>
      </c>
      <c r="B284" s="38" t="s">
        <v>1086</v>
      </c>
      <c r="C284" s="88" t="s">
        <v>1087</v>
      </c>
      <c r="D284" s="78" t="s">
        <v>1046</v>
      </c>
      <c r="E284" s="79" t="s">
        <v>1047</v>
      </c>
      <c r="F284" s="79">
        <v>1</v>
      </c>
      <c r="G284" s="80">
        <v>0</v>
      </c>
      <c r="H284" s="80">
        <v>0</v>
      </c>
      <c r="I284" s="80">
        <v>0</v>
      </c>
      <c r="J284" s="80">
        <v>0</v>
      </c>
      <c r="K284" s="80">
        <v>0</v>
      </c>
      <c r="L284" s="80">
        <v>0</v>
      </c>
      <c r="M284" s="80">
        <v>0</v>
      </c>
      <c r="N284" s="80">
        <v>0</v>
      </c>
      <c r="O284" s="80">
        <v>0</v>
      </c>
      <c r="P284" s="81">
        <v>0</v>
      </c>
      <c r="Q284" s="66" t="s">
        <v>1088</v>
      </c>
      <c r="R284" s="38" t="s">
        <v>1089</v>
      </c>
      <c r="S284" s="38" t="s">
        <v>1090</v>
      </c>
      <c r="T284" s="38" t="s">
        <v>1091</v>
      </c>
      <c r="U284" s="38" t="s">
        <v>1092</v>
      </c>
      <c r="V284" s="3"/>
      <c r="W284" s="121"/>
    </row>
    <row r="285" spans="1:23" x14ac:dyDescent="0.5">
      <c r="A285" s="38">
        <v>2024</v>
      </c>
      <c r="B285" s="38" t="s">
        <v>1086</v>
      </c>
      <c r="C285" s="88" t="s">
        <v>1087</v>
      </c>
      <c r="D285" s="95" t="s">
        <v>1048</v>
      </c>
      <c r="E285" s="96" t="s">
        <v>1049</v>
      </c>
      <c r="F285" s="96">
        <v>2</v>
      </c>
      <c r="G285" s="97">
        <v>0</v>
      </c>
      <c r="H285" s="97">
        <v>0</v>
      </c>
      <c r="I285" s="97">
        <v>0</v>
      </c>
      <c r="J285" s="97">
        <v>1003985910</v>
      </c>
      <c r="K285" s="97">
        <v>1003985910</v>
      </c>
      <c r="L285" s="97">
        <v>0</v>
      </c>
      <c r="M285" s="97">
        <v>0</v>
      </c>
      <c r="N285" s="97">
        <v>0</v>
      </c>
      <c r="O285" s="97">
        <v>0</v>
      </c>
      <c r="P285" s="98">
        <v>0</v>
      </c>
      <c r="Q285" s="66" t="s">
        <v>1088</v>
      </c>
      <c r="R285" s="38" t="s">
        <v>1089</v>
      </c>
      <c r="S285" s="38" t="s">
        <v>1090</v>
      </c>
      <c r="T285" s="38" t="s">
        <v>1091</v>
      </c>
      <c r="U285" s="38" t="s">
        <v>1092</v>
      </c>
      <c r="V285" s="3"/>
      <c r="W285" s="121"/>
    </row>
    <row r="286" spans="1:23" x14ac:dyDescent="0.5">
      <c r="A286" s="38">
        <v>2024</v>
      </c>
      <c r="B286" s="38" t="s">
        <v>1086</v>
      </c>
      <c r="C286" s="88" t="s">
        <v>1087</v>
      </c>
      <c r="D286" s="105" t="s">
        <v>1050</v>
      </c>
      <c r="E286" s="61" t="s">
        <v>1051</v>
      </c>
      <c r="F286" s="61">
        <v>2</v>
      </c>
      <c r="G286" s="65">
        <v>0</v>
      </c>
      <c r="H286" s="65">
        <v>0</v>
      </c>
      <c r="I286" s="65">
        <v>0</v>
      </c>
      <c r="J286" s="65">
        <v>4900000</v>
      </c>
      <c r="K286" s="65">
        <v>4900000</v>
      </c>
      <c r="L286" s="65">
        <v>0</v>
      </c>
      <c r="M286" s="65">
        <v>0</v>
      </c>
      <c r="N286" s="65">
        <v>0</v>
      </c>
      <c r="O286" s="65">
        <v>0</v>
      </c>
      <c r="P286" s="106">
        <v>0</v>
      </c>
      <c r="Q286" s="66" t="s">
        <v>1088</v>
      </c>
      <c r="R286" s="38" t="s">
        <v>1089</v>
      </c>
      <c r="S286" s="38" t="s">
        <v>1090</v>
      </c>
      <c r="T286" s="38" t="s">
        <v>1091</v>
      </c>
      <c r="U286" s="38" t="s">
        <v>1092</v>
      </c>
      <c r="V286" s="3"/>
      <c r="W286" s="121"/>
    </row>
    <row r="287" spans="1:23" x14ac:dyDescent="0.5">
      <c r="A287" s="38">
        <v>2024</v>
      </c>
      <c r="B287" s="38" t="s">
        <v>1086</v>
      </c>
      <c r="C287" s="88" t="s">
        <v>1087</v>
      </c>
      <c r="D287" s="105" t="s">
        <v>1052</v>
      </c>
      <c r="E287" s="61" t="s">
        <v>1053</v>
      </c>
      <c r="F287" s="61">
        <v>1</v>
      </c>
      <c r="G287" s="65">
        <v>0</v>
      </c>
      <c r="H287" s="65">
        <v>0</v>
      </c>
      <c r="I287" s="65">
        <v>0</v>
      </c>
      <c r="J287" s="65">
        <v>0</v>
      </c>
      <c r="K287" s="65">
        <v>0</v>
      </c>
      <c r="L287" s="65">
        <v>0</v>
      </c>
      <c r="M287" s="65">
        <v>0</v>
      </c>
      <c r="N287" s="65">
        <v>0</v>
      </c>
      <c r="O287" s="65">
        <v>0</v>
      </c>
      <c r="P287" s="106">
        <v>0</v>
      </c>
      <c r="Q287" s="66" t="s">
        <v>1088</v>
      </c>
      <c r="R287" s="38" t="s">
        <v>1089</v>
      </c>
      <c r="S287" s="38" t="s">
        <v>1090</v>
      </c>
      <c r="T287" s="38" t="s">
        <v>1091</v>
      </c>
      <c r="U287" s="38" t="s">
        <v>1092</v>
      </c>
      <c r="V287" s="3"/>
      <c r="W287" s="121"/>
    </row>
    <row r="288" spans="1:23" x14ac:dyDescent="0.5">
      <c r="A288" s="38">
        <v>2024</v>
      </c>
      <c r="B288" s="38" t="s">
        <v>1086</v>
      </c>
      <c r="C288" s="88" t="s">
        <v>1087</v>
      </c>
      <c r="D288" s="105" t="s">
        <v>1054</v>
      </c>
      <c r="E288" s="61" t="s">
        <v>1055</v>
      </c>
      <c r="F288" s="61">
        <v>2</v>
      </c>
      <c r="G288" s="65">
        <v>0</v>
      </c>
      <c r="H288" s="65">
        <v>0</v>
      </c>
      <c r="I288" s="65">
        <v>0</v>
      </c>
      <c r="J288" s="65">
        <v>0</v>
      </c>
      <c r="K288" s="65">
        <v>0</v>
      </c>
      <c r="L288" s="65">
        <v>0</v>
      </c>
      <c r="M288" s="65">
        <v>0</v>
      </c>
      <c r="N288" s="65">
        <v>0</v>
      </c>
      <c r="O288" s="65">
        <v>0</v>
      </c>
      <c r="P288" s="106">
        <v>0</v>
      </c>
      <c r="Q288" s="66" t="s">
        <v>1088</v>
      </c>
      <c r="R288" s="38" t="s">
        <v>1089</v>
      </c>
      <c r="S288" s="38" t="s">
        <v>1090</v>
      </c>
      <c r="T288" s="38" t="s">
        <v>1091</v>
      </c>
      <c r="U288" s="38" t="s">
        <v>1092</v>
      </c>
      <c r="V288" s="3"/>
      <c r="W288" s="121"/>
    </row>
    <row r="289" spans="1:23" ht="18" thickBot="1" x14ac:dyDescent="0.55000000000000004">
      <c r="A289" s="38">
        <v>2024</v>
      </c>
      <c r="B289" s="38" t="s">
        <v>1086</v>
      </c>
      <c r="C289" s="88" t="s">
        <v>1087</v>
      </c>
      <c r="D289" s="99" t="s">
        <v>1056</v>
      </c>
      <c r="E289" s="100" t="s">
        <v>1057</v>
      </c>
      <c r="F289" s="100">
        <v>1</v>
      </c>
      <c r="G289" s="101">
        <v>0</v>
      </c>
      <c r="H289" s="101">
        <v>0</v>
      </c>
      <c r="I289" s="101">
        <v>0</v>
      </c>
      <c r="J289" s="101">
        <v>433215111</v>
      </c>
      <c r="K289" s="101">
        <v>0</v>
      </c>
      <c r="L289" s="101">
        <v>433215111</v>
      </c>
      <c r="M289" s="101">
        <v>0</v>
      </c>
      <c r="N289" s="101">
        <v>433215111</v>
      </c>
      <c r="O289" s="101">
        <v>433215111</v>
      </c>
      <c r="P289" s="102">
        <v>433215111</v>
      </c>
      <c r="Q289" s="66" t="s">
        <v>1088</v>
      </c>
      <c r="R289" s="38" t="s">
        <v>1089</v>
      </c>
      <c r="S289" s="38" t="s">
        <v>1090</v>
      </c>
      <c r="T289" s="38" t="s">
        <v>1091</v>
      </c>
      <c r="U289" s="38" t="s">
        <v>1092</v>
      </c>
      <c r="V289" s="3"/>
      <c r="W289" s="121"/>
    </row>
    <row r="290" spans="1:23" x14ac:dyDescent="0.5">
      <c r="A290" s="38">
        <v>2024</v>
      </c>
      <c r="B290" s="38" t="s">
        <v>1086</v>
      </c>
      <c r="C290" s="88" t="s">
        <v>1087</v>
      </c>
      <c r="D290" s="72" t="s">
        <v>1058</v>
      </c>
      <c r="E290" s="73" t="s">
        <v>168</v>
      </c>
      <c r="F290" s="73">
        <v>1</v>
      </c>
      <c r="G290" s="74">
        <v>532910111</v>
      </c>
      <c r="H290" s="74">
        <v>0</v>
      </c>
      <c r="I290" s="74">
        <v>532910111</v>
      </c>
      <c r="J290" s="74">
        <v>0</v>
      </c>
      <c r="K290" s="74">
        <v>0</v>
      </c>
      <c r="L290" s="74">
        <v>0</v>
      </c>
      <c r="M290" s="74">
        <v>0</v>
      </c>
      <c r="N290" s="74">
        <v>0</v>
      </c>
      <c r="O290" s="74">
        <v>532910111</v>
      </c>
      <c r="P290" s="75">
        <v>532910111</v>
      </c>
      <c r="Q290" s="66" t="s">
        <v>1088</v>
      </c>
      <c r="R290" s="38" t="s">
        <v>1089</v>
      </c>
      <c r="S290" s="38" t="s">
        <v>1090</v>
      </c>
      <c r="T290" s="38" t="s">
        <v>1091</v>
      </c>
      <c r="U290" s="38" t="s">
        <v>1092</v>
      </c>
      <c r="V290" s="3"/>
      <c r="W290" s="121"/>
    </row>
    <row r="291" spans="1:23" x14ac:dyDescent="0.5">
      <c r="A291" s="38">
        <v>2024</v>
      </c>
      <c r="B291" s="38" t="s">
        <v>1086</v>
      </c>
      <c r="C291" s="88" t="s">
        <v>1087</v>
      </c>
      <c r="D291" s="103" t="s">
        <v>1059</v>
      </c>
      <c r="E291" s="41" t="s">
        <v>1060</v>
      </c>
      <c r="F291" s="41">
        <v>1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4">
        <v>0</v>
      </c>
      <c r="M291" s="64">
        <v>0</v>
      </c>
      <c r="N291" s="64">
        <v>0</v>
      </c>
      <c r="O291" s="64">
        <v>0</v>
      </c>
      <c r="P291" s="104">
        <v>0</v>
      </c>
      <c r="Q291" s="66" t="s">
        <v>1088</v>
      </c>
      <c r="R291" s="38" t="s">
        <v>1089</v>
      </c>
      <c r="S291" s="38" t="s">
        <v>1090</v>
      </c>
      <c r="T291" s="38" t="s">
        <v>1091</v>
      </c>
      <c r="U291" s="38" t="s">
        <v>1092</v>
      </c>
      <c r="V291" s="3"/>
      <c r="W291" s="121"/>
    </row>
    <row r="292" spans="1:23" x14ac:dyDescent="0.5">
      <c r="A292" s="38">
        <v>2024</v>
      </c>
      <c r="B292" s="38" t="s">
        <v>1086</v>
      </c>
      <c r="C292" s="88" t="s">
        <v>1087</v>
      </c>
      <c r="D292" s="76" t="s">
        <v>1061</v>
      </c>
      <c r="E292" s="38" t="s">
        <v>170</v>
      </c>
      <c r="F292" s="38">
        <v>1</v>
      </c>
      <c r="G292" s="39">
        <v>16579180</v>
      </c>
      <c r="H292" s="39">
        <v>0</v>
      </c>
      <c r="I292" s="39">
        <v>16579180</v>
      </c>
      <c r="J292" s="39">
        <v>0</v>
      </c>
      <c r="K292" s="39">
        <v>0</v>
      </c>
      <c r="L292" s="39">
        <v>0</v>
      </c>
      <c r="M292" s="39">
        <v>0</v>
      </c>
      <c r="N292" s="39">
        <v>0</v>
      </c>
      <c r="O292" s="39">
        <v>16579180</v>
      </c>
      <c r="P292" s="77">
        <v>16579180</v>
      </c>
      <c r="Q292" s="66" t="s">
        <v>1088</v>
      </c>
      <c r="R292" s="38" t="s">
        <v>1089</v>
      </c>
      <c r="S292" s="38" t="s">
        <v>1090</v>
      </c>
      <c r="T292" s="38" t="s">
        <v>1091</v>
      </c>
      <c r="U292" s="38" t="s">
        <v>1092</v>
      </c>
      <c r="V292" s="3"/>
      <c r="W292" s="121"/>
    </row>
    <row r="293" spans="1:23" ht="18" thickBot="1" x14ac:dyDescent="0.55000000000000004">
      <c r="A293" s="38">
        <v>2024</v>
      </c>
      <c r="B293" s="38" t="s">
        <v>1086</v>
      </c>
      <c r="C293" s="88" t="s">
        <v>1087</v>
      </c>
      <c r="D293" s="119" t="s">
        <v>1062</v>
      </c>
      <c r="E293" s="82" t="s">
        <v>171</v>
      </c>
      <c r="F293" s="82">
        <v>1</v>
      </c>
      <c r="G293" s="83">
        <v>0</v>
      </c>
      <c r="H293" s="83">
        <v>0</v>
      </c>
      <c r="I293" s="83">
        <v>0</v>
      </c>
      <c r="J293" s="83">
        <v>0</v>
      </c>
      <c r="K293" s="83">
        <v>59248</v>
      </c>
      <c r="L293" s="83">
        <v>0</v>
      </c>
      <c r="M293" s="83">
        <v>59248</v>
      </c>
      <c r="N293" s="83">
        <v>-59248</v>
      </c>
      <c r="O293" s="83">
        <v>-59248</v>
      </c>
      <c r="P293" s="118">
        <v>-59248</v>
      </c>
      <c r="Q293" s="66" t="s">
        <v>1088</v>
      </c>
      <c r="R293" s="38" t="s">
        <v>1089</v>
      </c>
      <c r="S293" s="38" t="s">
        <v>1090</v>
      </c>
      <c r="T293" s="38" t="s">
        <v>1091</v>
      </c>
      <c r="U293" s="38" t="s">
        <v>1092</v>
      </c>
      <c r="V293" s="3"/>
      <c r="W293" s="121"/>
    </row>
    <row r="294" spans="1:23" ht="18" thickBot="1" x14ac:dyDescent="0.55000000000000004">
      <c r="A294" s="38">
        <v>2024</v>
      </c>
      <c r="B294" s="38" t="s">
        <v>1086</v>
      </c>
      <c r="C294" s="88" t="s">
        <v>1087</v>
      </c>
      <c r="D294" s="111" t="s">
        <v>1063</v>
      </c>
      <c r="E294" s="112" t="s">
        <v>188</v>
      </c>
      <c r="F294" s="112">
        <v>1</v>
      </c>
      <c r="G294" s="113">
        <v>0</v>
      </c>
      <c r="H294" s="113">
        <v>0</v>
      </c>
      <c r="I294" s="113">
        <v>0</v>
      </c>
      <c r="J294" s="113">
        <v>0</v>
      </c>
      <c r="K294" s="113">
        <v>0</v>
      </c>
      <c r="L294" s="113">
        <v>0</v>
      </c>
      <c r="M294" s="113">
        <v>0</v>
      </c>
      <c r="N294" s="113">
        <v>0</v>
      </c>
      <c r="O294" s="113">
        <v>0</v>
      </c>
      <c r="P294" s="114">
        <v>0</v>
      </c>
      <c r="Q294" s="66" t="s">
        <v>1088</v>
      </c>
      <c r="R294" s="38" t="s">
        <v>1089</v>
      </c>
      <c r="S294" s="38" t="s">
        <v>1090</v>
      </c>
      <c r="T294" s="38" t="s">
        <v>1091</v>
      </c>
      <c r="U294" s="38" t="s">
        <v>1092</v>
      </c>
      <c r="V294" s="3"/>
      <c r="W294" s="121"/>
    </row>
    <row r="295" spans="1:23" x14ac:dyDescent="0.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8817-3EB7-49B6-9627-B5902B745F06}">
  <sheetPr codeName="Sheet5">
    <pageSetUpPr fitToPage="1"/>
  </sheetPr>
  <dimension ref="A1:I50"/>
  <sheetViews>
    <sheetView showGridLines="0" topLeftCell="B1" zoomScaleNormal="100" workbookViewId="0">
      <selection activeCell="B1" sqref="B1"/>
    </sheetView>
  </sheetViews>
  <sheetFormatPr defaultColWidth="8.6328125" defaultRowHeight="16.8" x14ac:dyDescent="0.5"/>
  <cols>
    <col min="1" max="1" width="0.36328125" style="2" hidden="1" customWidth="1"/>
    <col min="2" max="2" width="25.54296875" style="2" customWidth="1"/>
    <col min="3" max="5" width="18.54296875" style="6" customWidth="1"/>
    <col min="6" max="6" width="1.453125" style="2" customWidth="1"/>
    <col min="7" max="16384" width="8.6328125" style="2"/>
  </cols>
  <sheetData>
    <row r="1" spans="2:9" ht="13.35" customHeight="1" x14ac:dyDescent="0.5">
      <c r="B1" s="1"/>
      <c r="C1" s="7"/>
      <c r="D1" s="7"/>
      <c r="E1" s="157" t="s">
        <v>1082</v>
      </c>
    </row>
    <row r="2" spans="2:9" ht="26.4" customHeight="1" x14ac:dyDescent="0.5">
      <c r="B2" s="189" t="s">
        <v>109</v>
      </c>
      <c r="C2" s="189"/>
      <c r="D2" s="189"/>
      <c r="E2" s="189"/>
    </row>
    <row r="3" spans="2:9" ht="17.7" customHeight="1" x14ac:dyDescent="0.5">
      <c r="B3" s="188" t="str">
        <f>データ!$S$2</f>
        <v>自　令和06年04月01日</v>
      </c>
      <c r="C3" s="188"/>
      <c r="D3" s="188"/>
      <c r="E3" s="188"/>
    </row>
    <row r="4" spans="2:9" x14ac:dyDescent="0.5">
      <c r="B4" s="188" t="str">
        <f>データ!$T$2</f>
        <v>至　令和07年03月31日</v>
      </c>
      <c r="C4" s="188"/>
      <c r="D4" s="188"/>
      <c r="E4" s="188"/>
      <c r="H4" s="187"/>
      <c r="I4" s="187"/>
    </row>
    <row r="5" spans="2:9" x14ac:dyDescent="0.5">
      <c r="B5" s="151" t="str">
        <f>データ!$Q$2</f>
        <v>自治体名：関川村</v>
      </c>
      <c r="C5" s="158"/>
      <c r="D5" s="158"/>
      <c r="E5" s="158"/>
      <c r="H5" s="136"/>
      <c r="I5" s="136"/>
    </row>
    <row r="6" spans="2:9" ht="17.399999999999999" thickBot="1" x14ac:dyDescent="0.55000000000000004">
      <c r="B6" s="154" t="str">
        <f>データ!$R$2</f>
        <v>会計：一般会計等</v>
      </c>
      <c r="C6" s="159"/>
      <c r="D6" s="159"/>
      <c r="E6" s="157" t="str">
        <f>データ!$U$2</f>
        <v>（単位：千円）</v>
      </c>
    </row>
    <row r="7" spans="2:9" ht="13.95" customHeight="1" x14ac:dyDescent="0.5">
      <c r="B7" s="190" t="s">
        <v>1</v>
      </c>
      <c r="C7" s="192" t="s">
        <v>110</v>
      </c>
      <c r="D7" s="140"/>
      <c r="E7" s="141"/>
      <c r="F7" s="3"/>
    </row>
    <row r="8" spans="2:9" ht="13.95" customHeight="1" thickBot="1" x14ac:dyDescent="0.55000000000000004">
      <c r="B8" s="191"/>
      <c r="C8" s="193"/>
      <c r="D8" s="142" t="s">
        <v>111</v>
      </c>
      <c r="E8" s="143" t="s">
        <v>112</v>
      </c>
      <c r="F8" s="3"/>
    </row>
    <row r="9" spans="2:9" ht="16.350000000000001" customHeight="1" x14ac:dyDescent="0.5">
      <c r="B9" s="166" t="s">
        <v>113</v>
      </c>
      <c r="C9" s="13">
        <f>残高試算表!G115</f>
        <v>8065721.4740000004</v>
      </c>
      <c r="D9" s="13">
        <f>残高試算表!G116</f>
        <v>13467163.441</v>
      </c>
      <c r="E9" s="14">
        <f>残高試算表!G117</f>
        <v>-5401441.9670000002</v>
      </c>
      <c r="F9" s="3"/>
    </row>
    <row r="10" spans="2:9" ht="16.350000000000001" customHeight="1" x14ac:dyDescent="0.5">
      <c r="B10" s="167" t="s">
        <v>114</v>
      </c>
      <c r="C10" s="15">
        <f>残高試算表!G118</f>
        <v>-6483278.5410000002</v>
      </c>
      <c r="D10" s="16"/>
      <c r="E10" s="17">
        <f>残高試算表!G119</f>
        <v>-6483278.5410000002</v>
      </c>
      <c r="F10" s="4"/>
    </row>
    <row r="11" spans="2:9" ht="16.350000000000001" customHeight="1" x14ac:dyDescent="0.5">
      <c r="B11" s="167" t="s">
        <v>115</v>
      </c>
      <c r="C11" s="15">
        <f>残高試算表!G120</f>
        <v>6539008.4340000004</v>
      </c>
      <c r="D11" s="18"/>
      <c r="E11" s="17">
        <f>残高試算表!G121</f>
        <v>6539008.4340000004</v>
      </c>
      <c r="F11" s="4"/>
    </row>
    <row r="12" spans="2:9" ht="16.350000000000001" customHeight="1" x14ac:dyDescent="0.5">
      <c r="B12" s="167" t="s">
        <v>116</v>
      </c>
      <c r="C12" s="15">
        <f>残高試算表!G122</f>
        <v>4292075.5209999997</v>
      </c>
      <c r="D12" s="18"/>
      <c r="E12" s="17">
        <f>残高試算表!G123</f>
        <v>4292075.5209999997</v>
      </c>
      <c r="F12" s="4"/>
    </row>
    <row r="13" spans="2:9" ht="16.350000000000001" customHeight="1" x14ac:dyDescent="0.5">
      <c r="B13" s="167" t="s">
        <v>117</v>
      </c>
      <c r="C13" s="19">
        <f>残高試算表!G124</f>
        <v>2246932.9130000002</v>
      </c>
      <c r="D13" s="18"/>
      <c r="E13" s="17">
        <f>残高試算表!G125</f>
        <v>2246932.9130000002</v>
      </c>
      <c r="F13" s="4"/>
    </row>
    <row r="14" spans="2:9" ht="16.350000000000001" customHeight="1" x14ac:dyDescent="0.5">
      <c r="B14" s="168" t="s">
        <v>184</v>
      </c>
      <c r="C14" s="15">
        <f>残高試算表!G126</f>
        <v>55729.892999999996</v>
      </c>
      <c r="D14" s="20"/>
      <c r="E14" s="21">
        <f>残高試算表!G127</f>
        <v>55729.892999999996</v>
      </c>
      <c r="F14" s="4"/>
    </row>
    <row r="15" spans="2:9" ht="16.350000000000001" customHeight="1" x14ac:dyDescent="0.5">
      <c r="B15" s="167" t="s">
        <v>118</v>
      </c>
      <c r="C15" s="16"/>
      <c r="D15" s="22">
        <f>残高試算表!G129</f>
        <v>80179.828999999998</v>
      </c>
      <c r="E15" s="23">
        <f>残高試算表!G130</f>
        <v>-80179.828999999998</v>
      </c>
      <c r="F15" s="4"/>
    </row>
    <row r="16" spans="2:9" ht="16.350000000000001" customHeight="1" x14ac:dyDescent="0.5">
      <c r="B16" s="167" t="s">
        <v>119</v>
      </c>
      <c r="C16" s="18"/>
      <c r="D16" s="15">
        <f>残高試算表!G132</f>
        <v>463054.43</v>
      </c>
      <c r="E16" s="17">
        <f>残高試算表!G133</f>
        <v>-463054.43</v>
      </c>
      <c r="F16" s="4"/>
    </row>
    <row r="17" spans="2:6" ht="16.350000000000001" customHeight="1" x14ac:dyDescent="0.5">
      <c r="B17" s="167" t="s">
        <v>120</v>
      </c>
      <c r="C17" s="18"/>
      <c r="D17" s="15">
        <f>残高試算表!G135</f>
        <v>-582862.27</v>
      </c>
      <c r="E17" s="17">
        <f>残高試算表!G136</f>
        <v>582862.27</v>
      </c>
      <c r="F17" s="4"/>
    </row>
    <row r="18" spans="2:6" ht="16.350000000000001" customHeight="1" x14ac:dyDescent="0.5">
      <c r="B18" s="167" t="s">
        <v>121</v>
      </c>
      <c r="C18" s="18"/>
      <c r="D18" s="15">
        <f>残高試算表!G138</f>
        <v>269332.26299999998</v>
      </c>
      <c r="E18" s="17">
        <f>残高試算表!G139</f>
        <v>-269332.26299999998</v>
      </c>
      <c r="F18" s="4"/>
    </row>
    <row r="19" spans="2:6" ht="16.350000000000001" customHeight="1" x14ac:dyDescent="0.5">
      <c r="B19" s="167" t="s">
        <v>122</v>
      </c>
      <c r="C19" s="18"/>
      <c r="D19" s="15">
        <f>残高試算表!G141</f>
        <v>-69344.593999999997</v>
      </c>
      <c r="E19" s="17">
        <f>残高試算表!G142</f>
        <v>69344.593999999997</v>
      </c>
      <c r="F19" s="4"/>
    </row>
    <row r="20" spans="2:6" ht="16.350000000000001" customHeight="1" x14ac:dyDescent="0.5">
      <c r="B20" s="167" t="s">
        <v>123</v>
      </c>
      <c r="C20" s="15">
        <f>残高試算表!G143</f>
        <v>0</v>
      </c>
      <c r="D20" s="15">
        <f>残高試算表!G143</f>
        <v>0</v>
      </c>
      <c r="E20" s="24"/>
      <c r="F20" s="4"/>
    </row>
    <row r="21" spans="2:6" ht="16.350000000000001" customHeight="1" x14ac:dyDescent="0.5">
      <c r="B21" s="167" t="s">
        <v>180</v>
      </c>
      <c r="C21" s="15">
        <f>残高試算表!G144</f>
        <v>0</v>
      </c>
      <c r="D21" s="15">
        <f>残高試算表!G144</f>
        <v>0</v>
      </c>
      <c r="E21" s="24"/>
      <c r="F21" s="4"/>
    </row>
    <row r="22" spans="2:6" ht="16.350000000000001" customHeight="1" x14ac:dyDescent="0.5">
      <c r="B22" s="169" t="s">
        <v>181</v>
      </c>
      <c r="C22" s="15">
        <f>残高試算表!G145</f>
        <v>5796.4780000000001</v>
      </c>
      <c r="D22" s="15">
        <f>残高試算表!G146</f>
        <v>7731.7759999999998</v>
      </c>
      <c r="E22" s="25">
        <f>残高試算表!G147</f>
        <v>-1935.298</v>
      </c>
      <c r="F22" s="4"/>
    </row>
    <row r="23" spans="2:6" ht="16.350000000000001" customHeight="1" thickBot="1" x14ac:dyDescent="0.55000000000000004">
      <c r="B23" s="167" t="s">
        <v>182</v>
      </c>
      <c r="C23" s="26">
        <f>残高試算表!G148</f>
        <v>61526.370999999999</v>
      </c>
      <c r="D23" s="26">
        <f>残高試算表!G149</f>
        <v>87911.604999999996</v>
      </c>
      <c r="E23" s="27">
        <f>残高試算表!G150</f>
        <v>-26385.234</v>
      </c>
      <c r="F23" s="4"/>
    </row>
    <row r="24" spans="2:6" ht="16.350000000000001" customHeight="1" thickBot="1" x14ac:dyDescent="0.55000000000000004">
      <c r="B24" s="170" t="s">
        <v>183</v>
      </c>
      <c r="C24" s="28">
        <f>残高試算表!G151</f>
        <v>8127247.8449999997</v>
      </c>
      <c r="D24" s="28">
        <f>残高試算表!G152</f>
        <v>13555075.046</v>
      </c>
      <c r="E24" s="29">
        <f>残高試算表!G153</f>
        <v>-5427827.2010000004</v>
      </c>
      <c r="F24" s="4"/>
    </row>
    <row r="25" spans="2:6" ht="4.3499999999999996" customHeight="1" x14ac:dyDescent="0.5">
      <c r="D25" s="8"/>
      <c r="F25" s="5"/>
    </row>
    <row r="26" spans="2:6" x14ac:dyDescent="0.5">
      <c r="B26" s="178"/>
      <c r="C26" s="179"/>
      <c r="D26" s="179"/>
      <c r="E26" s="179"/>
      <c r="F26" s="5"/>
    </row>
    <row r="27" spans="2:6" x14ac:dyDescent="0.5">
      <c r="B27" s="178"/>
      <c r="C27" s="179"/>
      <c r="D27" s="179"/>
      <c r="E27" s="179"/>
      <c r="F27" s="5"/>
    </row>
    <row r="28" spans="2:6" x14ac:dyDescent="0.5">
      <c r="B28" s="178"/>
      <c r="C28" s="179"/>
      <c r="D28" s="179"/>
      <c r="E28" s="179"/>
      <c r="F28" s="5"/>
    </row>
    <row r="29" spans="2:6" x14ac:dyDescent="0.5">
      <c r="B29" s="178"/>
      <c r="C29" s="179"/>
      <c r="D29" s="179"/>
      <c r="E29" s="179"/>
      <c r="F29" s="5"/>
    </row>
    <row r="30" spans="2:6" x14ac:dyDescent="0.5">
      <c r="B30" s="178"/>
      <c r="C30" s="179"/>
      <c r="D30" s="179"/>
      <c r="E30" s="179"/>
      <c r="F30" s="5"/>
    </row>
    <row r="31" spans="2:6" x14ac:dyDescent="0.5">
      <c r="B31" s="178"/>
      <c r="C31" s="179"/>
      <c r="D31" s="179"/>
      <c r="E31" s="179"/>
      <c r="F31" s="5"/>
    </row>
    <row r="32" spans="2:6" x14ac:dyDescent="0.5">
      <c r="B32" s="178"/>
      <c r="C32" s="179"/>
      <c r="D32" s="179"/>
      <c r="E32" s="179"/>
      <c r="F32" s="5"/>
    </row>
    <row r="33" spans="2:6" x14ac:dyDescent="0.5">
      <c r="B33" s="178"/>
      <c r="C33" s="179"/>
      <c r="D33" s="179"/>
      <c r="E33" s="179"/>
      <c r="F33" s="5"/>
    </row>
    <row r="34" spans="2:6" x14ac:dyDescent="0.5">
      <c r="B34" s="178"/>
      <c r="C34" s="179"/>
      <c r="D34" s="179"/>
      <c r="E34" s="179"/>
      <c r="F34" s="5"/>
    </row>
    <row r="35" spans="2:6" x14ac:dyDescent="0.5">
      <c r="B35" s="178"/>
      <c r="C35" s="179"/>
      <c r="D35" s="179"/>
      <c r="E35" s="179"/>
      <c r="F35" s="5"/>
    </row>
    <row r="36" spans="2:6" x14ac:dyDescent="0.5">
      <c r="B36" s="178"/>
      <c r="C36" s="179"/>
      <c r="D36" s="179"/>
      <c r="E36" s="179"/>
      <c r="F36" s="5"/>
    </row>
    <row r="37" spans="2:6" x14ac:dyDescent="0.5">
      <c r="B37" s="178"/>
      <c r="C37" s="179"/>
      <c r="D37" s="179"/>
      <c r="E37" s="179"/>
      <c r="F37" s="5"/>
    </row>
    <row r="38" spans="2:6" x14ac:dyDescent="0.5">
      <c r="B38" s="178"/>
      <c r="C38" s="179"/>
      <c r="D38" s="179"/>
      <c r="E38" s="179"/>
      <c r="F38" s="5"/>
    </row>
    <row r="39" spans="2:6" x14ac:dyDescent="0.5">
      <c r="B39" s="178"/>
      <c r="C39" s="179"/>
      <c r="D39" s="179"/>
      <c r="E39" s="179"/>
      <c r="F39" s="5"/>
    </row>
    <row r="40" spans="2:6" x14ac:dyDescent="0.5">
      <c r="B40" s="178"/>
      <c r="C40" s="179"/>
      <c r="D40" s="179"/>
      <c r="E40" s="179"/>
      <c r="F40" s="5"/>
    </row>
    <row r="41" spans="2:6" x14ac:dyDescent="0.5">
      <c r="B41" s="178"/>
      <c r="C41" s="179"/>
      <c r="D41" s="179"/>
      <c r="E41" s="179"/>
      <c r="F41" s="5"/>
    </row>
    <row r="42" spans="2:6" x14ac:dyDescent="0.5">
      <c r="F42" s="5"/>
    </row>
    <row r="43" spans="2:6" x14ac:dyDescent="0.5">
      <c r="F43" s="5"/>
    </row>
    <row r="44" spans="2:6" x14ac:dyDescent="0.5">
      <c r="F44" s="5"/>
    </row>
    <row r="45" spans="2:6" x14ac:dyDescent="0.5">
      <c r="F45" s="5"/>
    </row>
    <row r="46" spans="2:6" x14ac:dyDescent="0.5">
      <c r="F46" s="5"/>
    </row>
    <row r="47" spans="2:6" x14ac:dyDescent="0.5">
      <c r="F47" s="5"/>
    </row>
    <row r="48" spans="2:6" x14ac:dyDescent="0.5">
      <c r="F48" s="5"/>
    </row>
    <row r="49" spans="6:6" x14ac:dyDescent="0.5">
      <c r="F49" s="5"/>
    </row>
    <row r="50" spans="6:6" x14ac:dyDescent="0.5">
      <c r="F50" s="5"/>
    </row>
  </sheetData>
  <mergeCells count="6">
    <mergeCell ref="H4:I4"/>
    <mergeCell ref="B3:E3"/>
    <mergeCell ref="B4:E4"/>
    <mergeCell ref="B2:E2"/>
    <mergeCell ref="B7:B8"/>
    <mergeCell ref="C7:C8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D361-476F-4DB8-8850-C9C58E07ADEB}">
  <sheetPr codeName="Sheet7">
    <pageSetUpPr fitToPage="1"/>
  </sheetPr>
  <dimension ref="B1:E71"/>
  <sheetViews>
    <sheetView showGridLines="0" zoomScaleNormal="100" zoomScaleSheetLayoutView="100" workbookViewId="0"/>
  </sheetViews>
  <sheetFormatPr defaultColWidth="8.6328125" defaultRowHeight="16.8" x14ac:dyDescent="0.5"/>
  <cols>
    <col min="1" max="1" width="8.984375E-2" style="2" customWidth="1"/>
    <col min="2" max="2" width="40.54296875" style="2" customWidth="1"/>
    <col min="3" max="3" width="25.54296875" style="6" customWidth="1"/>
    <col min="4" max="16384" width="8.6328125" style="2"/>
  </cols>
  <sheetData>
    <row r="1" spans="2:5" x14ac:dyDescent="0.5">
      <c r="B1" s="1"/>
      <c r="C1" s="157" t="s">
        <v>1083</v>
      </c>
    </row>
    <row r="2" spans="2:5" ht="26.4" customHeight="1" x14ac:dyDescent="0.5">
      <c r="B2" s="182" t="s">
        <v>124</v>
      </c>
      <c r="C2" s="183"/>
    </row>
    <row r="3" spans="2:5" x14ac:dyDescent="0.5">
      <c r="B3" s="188" t="str">
        <f>データ!$S$2</f>
        <v>自　令和06年04月01日</v>
      </c>
      <c r="C3" s="183"/>
    </row>
    <row r="4" spans="2:5" x14ac:dyDescent="0.5">
      <c r="B4" s="188" t="str">
        <f>データ!$T$2</f>
        <v>至　令和07年03月31日</v>
      </c>
      <c r="C4" s="183"/>
    </row>
    <row r="5" spans="2:5" x14ac:dyDescent="0.5">
      <c r="B5" s="151" t="str">
        <f>データ!$Q$2</f>
        <v>自治体名：関川村</v>
      </c>
      <c r="C5" s="156"/>
    </row>
    <row r="6" spans="2:5" ht="17.399999999999999" thickBot="1" x14ac:dyDescent="0.55000000000000004">
      <c r="B6" s="154" t="str">
        <f>データ!$R$2</f>
        <v>会計：一般会計等</v>
      </c>
      <c r="C6" s="157" t="str">
        <f>データ!$U$2</f>
        <v>（単位：千円）</v>
      </c>
    </row>
    <row r="7" spans="2:5" ht="17.399999999999999" thickBot="1" x14ac:dyDescent="0.55000000000000004">
      <c r="B7" s="138" t="s">
        <v>1</v>
      </c>
      <c r="C7" s="139" t="s">
        <v>2</v>
      </c>
    </row>
    <row r="8" spans="2:5" ht="14.1" customHeight="1" x14ac:dyDescent="0.5">
      <c r="B8" s="162" t="s">
        <v>125</v>
      </c>
      <c r="C8" s="9"/>
    </row>
    <row r="9" spans="2:5" ht="14.1" customHeight="1" x14ac:dyDescent="0.5">
      <c r="B9" s="162" t="s">
        <v>126</v>
      </c>
      <c r="C9" s="9">
        <f>残高試算表!G155</f>
        <v>5647315.8459999999</v>
      </c>
      <c r="E9" s="6"/>
    </row>
    <row r="10" spans="2:5" ht="14.1" customHeight="1" x14ac:dyDescent="0.5">
      <c r="B10" s="162" t="s">
        <v>127</v>
      </c>
      <c r="C10" s="9">
        <f>残高試算表!G156</f>
        <v>2801350.2</v>
      </c>
    </row>
    <row r="11" spans="2:5" ht="14.1" customHeight="1" x14ac:dyDescent="0.5">
      <c r="B11" s="162" t="s">
        <v>128</v>
      </c>
      <c r="C11" s="9">
        <f>残高試算表!G157</f>
        <v>951939.06700000004</v>
      </c>
    </row>
    <row r="12" spans="2:5" ht="14.1" customHeight="1" x14ac:dyDescent="0.5">
      <c r="B12" s="162" t="s">
        <v>129</v>
      </c>
      <c r="C12" s="9">
        <f>残高試算表!G158</f>
        <v>1653126.5630000001</v>
      </c>
    </row>
    <row r="13" spans="2:5" ht="14.1" customHeight="1" x14ac:dyDescent="0.5">
      <c r="B13" s="162" t="s">
        <v>130</v>
      </c>
      <c r="C13" s="9">
        <f>残高試算表!G159</f>
        <v>13594.227000000001</v>
      </c>
    </row>
    <row r="14" spans="2:5" ht="14.1" customHeight="1" x14ac:dyDescent="0.5">
      <c r="B14" s="162" t="s">
        <v>131</v>
      </c>
      <c r="C14" s="9">
        <f>残高試算表!G160</f>
        <v>182690.34299999999</v>
      </c>
    </row>
    <row r="15" spans="2:5" ht="14.1" customHeight="1" x14ac:dyDescent="0.5">
      <c r="B15" s="162" t="s">
        <v>132</v>
      </c>
      <c r="C15" s="9">
        <f>残高試算表!G161</f>
        <v>2845965.6460000002</v>
      </c>
    </row>
    <row r="16" spans="2:5" ht="14.1" customHeight="1" x14ac:dyDescent="0.5">
      <c r="B16" s="162" t="s">
        <v>133</v>
      </c>
      <c r="C16" s="9">
        <f>残高試算表!G162</f>
        <v>2569233.872</v>
      </c>
    </row>
    <row r="17" spans="2:5" ht="14.1" customHeight="1" x14ac:dyDescent="0.5">
      <c r="B17" s="162" t="s">
        <v>134</v>
      </c>
      <c r="C17" s="9">
        <f>残高試算表!G163</f>
        <v>275764.223</v>
      </c>
    </row>
    <row r="18" spans="2:5" ht="14.1" customHeight="1" x14ac:dyDescent="0.5">
      <c r="B18" s="162" t="s">
        <v>135</v>
      </c>
      <c r="C18" s="9">
        <f>残高試算表!G164</f>
        <v>0</v>
      </c>
    </row>
    <row r="19" spans="2:5" ht="14.1" customHeight="1" x14ac:dyDescent="0.5">
      <c r="B19" s="162" t="s">
        <v>136</v>
      </c>
      <c r="C19" s="9">
        <f>残高試算表!G165</f>
        <v>967.55100000000004</v>
      </c>
    </row>
    <row r="20" spans="2:5" ht="14.1" customHeight="1" x14ac:dyDescent="0.5">
      <c r="B20" s="162" t="s">
        <v>137</v>
      </c>
      <c r="C20" s="9">
        <f>残高試算表!G166</f>
        <v>6127885.9859999996</v>
      </c>
    </row>
    <row r="21" spans="2:5" ht="14.1" customHeight="1" x14ac:dyDescent="0.5">
      <c r="B21" s="162" t="s">
        <v>138</v>
      </c>
      <c r="C21" s="9">
        <f>残高試算表!G167</f>
        <v>4291856.12</v>
      </c>
    </row>
    <row r="22" spans="2:5" ht="14.1" customHeight="1" x14ac:dyDescent="0.5">
      <c r="B22" s="162" t="s">
        <v>139</v>
      </c>
      <c r="C22" s="9">
        <f>残高試算表!G168</f>
        <v>1465673.9129999999</v>
      </c>
    </row>
    <row r="23" spans="2:5" ht="14.1" customHeight="1" x14ac:dyDescent="0.5">
      <c r="B23" s="162" t="s">
        <v>140</v>
      </c>
      <c r="C23" s="9">
        <f>残高試算表!G169</f>
        <v>100099.92200000001</v>
      </c>
    </row>
    <row r="24" spans="2:5" ht="14.1" customHeight="1" x14ac:dyDescent="0.5">
      <c r="B24" s="162" t="s">
        <v>141</v>
      </c>
      <c r="C24" s="9">
        <f>残高試算表!G170</f>
        <v>270256.03100000002</v>
      </c>
    </row>
    <row r="25" spans="2:5" ht="14.1" customHeight="1" x14ac:dyDescent="0.5">
      <c r="B25" s="162" t="s">
        <v>142</v>
      </c>
      <c r="C25" s="9">
        <f>残高試算表!G171</f>
        <v>608021.1</v>
      </c>
    </row>
    <row r="26" spans="2:5" ht="14.1" customHeight="1" x14ac:dyDescent="0.5">
      <c r="B26" s="162" t="s">
        <v>143</v>
      </c>
      <c r="C26" s="9">
        <f>残高試算表!G172</f>
        <v>608021.1</v>
      </c>
    </row>
    <row r="27" spans="2:5" ht="14.1" customHeight="1" x14ac:dyDescent="0.5">
      <c r="B27" s="162" t="s">
        <v>144</v>
      </c>
      <c r="C27" s="9">
        <f>残高試算表!G173</f>
        <v>0</v>
      </c>
    </row>
    <row r="28" spans="2:5" ht="14.1" customHeight="1" x14ac:dyDescent="0.5">
      <c r="B28" s="162" t="s">
        <v>145</v>
      </c>
      <c r="C28" s="9">
        <f>残高試算表!G174</f>
        <v>0</v>
      </c>
    </row>
    <row r="29" spans="2:5" ht="14.1" customHeight="1" x14ac:dyDescent="0.5">
      <c r="B29" s="163" t="s">
        <v>146</v>
      </c>
      <c r="C29" s="11">
        <f>残高試算表!G154</f>
        <v>-127450.96</v>
      </c>
    </row>
    <row r="30" spans="2:5" ht="14.1" customHeight="1" x14ac:dyDescent="0.5">
      <c r="B30" s="162" t="s">
        <v>147</v>
      </c>
      <c r="C30" s="9"/>
    </row>
    <row r="31" spans="2:5" ht="14.1" customHeight="1" x14ac:dyDescent="0.5">
      <c r="B31" s="162" t="s">
        <v>148</v>
      </c>
      <c r="C31" s="9">
        <f>残高試算表!G176</f>
        <v>732641.46200000006</v>
      </c>
      <c r="E31" s="6"/>
    </row>
    <row r="32" spans="2:5" ht="14.1" customHeight="1" x14ac:dyDescent="0.5">
      <c r="B32" s="162" t="s">
        <v>185</v>
      </c>
      <c r="C32" s="9">
        <f>残高試算表!G177</f>
        <v>463054.43</v>
      </c>
    </row>
    <row r="33" spans="2:3" ht="14.1" customHeight="1" x14ac:dyDescent="0.5">
      <c r="B33" s="162" t="s">
        <v>149</v>
      </c>
      <c r="C33" s="9">
        <f>残高試算表!G178</f>
        <v>264687.03200000001</v>
      </c>
    </row>
    <row r="34" spans="2:3" ht="14.1" customHeight="1" x14ac:dyDescent="0.5">
      <c r="B34" s="162" t="s">
        <v>150</v>
      </c>
      <c r="C34" s="9">
        <f>残高試算表!G179</f>
        <v>4900</v>
      </c>
    </row>
    <row r="35" spans="2:3" ht="14.1" customHeight="1" x14ac:dyDescent="0.5">
      <c r="B35" s="162" t="s">
        <v>151</v>
      </c>
      <c r="C35" s="9">
        <f>残高試算表!G180</f>
        <v>0</v>
      </c>
    </row>
    <row r="36" spans="2:3" ht="14.1" customHeight="1" x14ac:dyDescent="0.5">
      <c r="B36" s="162" t="s">
        <v>152</v>
      </c>
      <c r="C36" s="9">
        <f>残高試算表!G181</f>
        <v>0</v>
      </c>
    </row>
    <row r="37" spans="2:3" ht="14.1" customHeight="1" x14ac:dyDescent="0.5">
      <c r="B37" s="162" t="s">
        <v>153</v>
      </c>
      <c r="C37" s="9">
        <f>残高試算表!G182</f>
        <v>848523</v>
      </c>
    </row>
    <row r="38" spans="2:3" ht="14.1" customHeight="1" x14ac:dyDescent="0.5">
      <c r="B38" s="162" t="s">
        <v>186</v>
      </c>
      <c r="C38" s="9">
        <f>残高試算表!G183</f>
        <v>781259</v>
      </c>
    </row>
    <row r="39" spans="2:3" ht="14.1" customHeight="1" x14ac:dyDescent="0.5">
      <c r="B39" s="162" t="s">
        <v>154</v>
      </c>
      <c r="C39" s="9">
        <f>残高試算表!G184</f>
        <v>62164</v>
      </c>
    </row>
    <row r="40" spans="2:3" ht="14.1" customHeight="1" x14ac:dyDescent="0.5">
      <c r="B40" s="162" t="s">
        <v>155</v>
      </c>
      <c r="C40" s="9">
        <f>残高試算表!G185</f>
        <v>0</v>
      </c>
    </row>
    <row r="41" spans="2:3" ht="14.1" customHeight="1" x14ac:dyDescent="0.5">
      <c r="B41" s="162" t="s">
        <v>156</v>
      </c>
      <c r="C41" s="9">
        <f>残高試算表!G186</f>
        <v>4900</v>
      </c>
    </row>
    <row r="42" spans="2:3" ht="14.1" customHeight="1" x14ac:dyDescent="0.5">
      <c r="B42" s="162" t="s">
        <v>157</v>
      </c>
      <c r="C42" s="9">
        <f>残高試算表!G187</f>
        <v>200</v>
      </c>
    </row>
    <row r="43" spans="2:3" ht="14.1" customHeight="1" x14ac:dyDescent="0.5">
      <c r="B43" s="163" t="s">
        <v>158</v>
      </c>
      <c r="C43" s="11">
        <f>残高試算表!G175</f>
        <v>115881.538</v>
      </c>
    </row>
    <row r="44" spans="2:3" ht="14.1" customHeight="1" x14ac:dyDescent="0.5">
      <c r="B44" s="162" t="s">
        <v>159</v>
      </c>
      <c r="C44" s="9"/>
    </row>
    <row r="45" spans="2:3" ht="14.1" customHeight="1" x14ac:dyDescent="0.5">
      <c r="B45" s="162" t="s">
        <v>160</v>
      </c>
      <c r="C45" s="9">
        <f>残高試算表!G189</f>
        <v>517788.83399999997</v>
      </c>
    </row>
    <row r="46" spans="2:3" ht="14.1" customHeight="1" x14ac:dyDescent="0.5">
      <c r="B46" s="162" t="s">
        <v>161</v>
      </c>
      <c r="C46" s="9">
        <f>残高試算表!G190</f>
        <v>517788.83399999997</v>
      </c>
    </row>
    <row r="47" spans="2:3" ht="14.1" customHeight="1" x14ac:dyDescent="0.5">
      <c r="B47" s="162" t="s">
        <v>162</v>
      </c>
      <c r="C47" s="9">
        <f>残高試算表!G191</f>
        <v>0</v>
      </c>
    </row>
    <row r="48" spans="2:3" ht="14.1" customHeight="1" x14ac:dyDescent="0.5">
      <c r="B48" s="162" t="s">
        <v>163</v>
      </c>
      <c r="C48" s="9">
        <f>残高試算表!G192</f>
        <v>406192</v>
      </c>
    </row>
    <row r="49" spans="2:3" ht="14.1" customHeight="1" x14ac:dyDescent="0.5">
      <c r="B49" s="162" t="s">
        <v>164</v>
      </c>
      <c r="C49" s="9">
        <f>残高試算表!G193</f>
        <v>406192</v>
      </c>
    </row>
    <row r="50" spans="2:3" ht="14.1" customHeight="1" x14ac:dyDescent="0.5">
      <c r="B50" s="162" t="s">
        <v>165</v>
      </c>
      <c r="C50" s="9">
        <f>残高試算表!G194</f>
        <v>0</v>
      </c>
    </row>
    <row r="51" spans="2:3" ht="14.1" customHeight="1" x14ac:dyDescent="0.5">
      <c r="B51" s="163" t="s">
        <v>166</v>
      </c>
      <c r="C51" s="11">
        <f>残高試算表!G188</f>
        <v>-111596.834</v>
      </c>
    </row>
    <row r="52" spans="2:3" ht="14.1" customHeight="1" x14ac:dyDescent="0.5">
      <c r="B52" s="163" t="s">
        <v>167</v>
      </c>
      <c r="C52" s="11">
        <f>残高試算表!G195</f>
        <v>-123166.25599999999</v>
      </c>
    </row>
    <row r="53" spans="2:3" ht="14.1" customHeight="1" thickBot="1" x14ac:dyDescent="0.55000000000000004">
      <c r="B53" s="171" t="s">
        <v>168</v>
      </c>
      <c r="C53" s="30">
        <f>残高試算表!G196</f>
        <v>532910.11100000003</v>
      </c>
    </row>
    <row r="54" spans="2:3" ht="14.1" customHeight="1" thickBot="1" x14ac:dyDescent="0.55000000000000004">
      <c r="B54" s="165" t="s">
        <v>169</v>
      </c>
      <c r="C54" s="10">
        <f>残高試算表!G197</f>
        <v>409743.85499999998</v>
      </c>
    </row>
    <row r="55" spans="2:3" ht="14.1" customHeight="1" x14ac:dyDescent="0.5">
      <c r="B55" s="172" t="s">
        <v>170</v>
      </c>
      <c r="C55" s="31">
        <f>残高試算表!G198</f>
        <v>16579.18</v>
      </c>
    </row>
    <row r="56" spans="2:3" ht="14.1" customHeight="1" x14ac:dyDescent="0.5">
      <c r="B56" s="163" t="s">
        <v>171</v>
      </c>
      <c r="C56" s="11">
        <f>残高試算表!G199</f>
        <v>-59.247999999999998</v>
      </c>
    </row>
    <row r="57" spans="2:3" ht="14.1" customHeight="1" thickBot="1" x14ac:dyDescent="0.55000000000000004">
      <c r="B57" s="171" t="s">
        <v>172</v>
      </c>
      <c r="C57" s="30">
        <f>残高試算表!G200</f>
        <v>16519.932000000001</v>
      </c>
    </row>
    <row r="58" spans="2:3" ht="14.1" customHeight="1" thickBot="1" x14ac:dyDescent="0.55000000000000004">
      <c r="B58" s="165" t="s">
        <v>173</v>
      </c>
      <c r="C58" s="10">
        <f>残高試算表!G201</f>
        <v>426263.78700000001</v>
      </c>
    </row>
    <row r="59" spans="2:3" x14ac:dyDescent="0.5">
      <c r="B59" s="178"/>
      <c r="C59" s="179"/>
    </row>
    <row r="60" spans="2:3" x14ac:dyDescent="0.5">
      <c r="B60" s="178"/>
      <c r="C60" s="179"/>
    </row>
    <row r="61" spans="2:3" x14ac:dyDescent="0.5">
      <c r="B61" s="178"/>
      <c r="C61" s="179"/>
    </row>
    <row r="62" spans="2:3" x14ac:dyDescent="0.5">
      <c r="B62" s="178"/>
      <c r="C62" s="179"/>
    </row>
    <row r="63" spans="2:3" x14ac:dyDescent="0.5">
      <c r="B63" s="178"/>
      <c r="C63" s="179"/>
    </row>
    <row r="64" spans="2:3" x14ac:dyDescent="0.5">
      <c r="B64" s="178"/>
      <c r="C64" s="179"/>
    </row>
    <row r="65" spans="2:3" x14ac:dyDescent="0.5">
      <c r="B65" s="178"/>
      <c r="C65" s="179"/>
    </row>
    <row r="66" spans="2:3" x14ac:dyDescent="0.5">
      <c r="B66" s="178"/>
      <c r="C66" s="179"/>
    </row>
    <row r="67" spans="2:3" x14ac:dyDescent="0.5">
      <c r="B67" s="178"/>
      <c r="C67" s="179"/>
    </row>
    <row r="68" spans="2:3" x14ac:dyDescent="0.5">
      <c r="B68" s="178"/>
      <c r="C68" s="179"/>
    </row>
    <row r="69" spans="2:3" x14ac:dyDescent="0.5">
      <c r="B69" s="178"/>
      <c r="C69" s="179"/>
    </row>
    <row r="70" spans="2:3" x14ac:dyDescent="0.5">
      <c r="B70" s="178"/>
      <c r="C70" s="179"/>
    </row>
    <row r="71" spans="2:3" x14ac:dyDescent="0.5">
      <c r="B71" s="178"/>
      <c r="C71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B6F8-3E51-4B49-B27B-AE39231E68AF}">
  <sheetPr codeName="Sheet9"/>
  <dimension ref="A1:G202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IF(データ!$V$1=3,ROUND(集計A!C2,6)/1000000,IF(データ!$V$1=2,ROUND(集計A!C2,3)/1000,集計A!C2))</f>
        <v>14022310.967</v>
      </c>
      <c r="D2" s="37">
        <f>IF(データ!$V$1=3,ROUND(集計A!D2,6)/1000000,IF(データ!$V$1=2,ROUND(集計A!D2,3)/1000,集計A!D2))</f>
        <v>9927949.9900000002</v>
      </c>
      <c r="E2" s="37">
        <f>IF(データ!$V$1=3,ROUND(集計A!E2,6)/1000000,IF(データ!$V$1=2,ROUND(集計A!E2,3)/1000,集計A!E2))</f>
        <v>9964113.4370000008</v>
      </c>
      <c r="F2" s="37">
        <f>IF(データ!$V$1=3,ROUND(集計A!F2,6)/1000000,IF(データ!$V$1=2,ROUND(集計A!F2,3)/1000,集計A!F2))</f>
        <v>-36163.447</v>
      </c>
      <c r="G2" s="37">
        <f>IF(データ!$V$1=3,ROUND(集計A!G2,6)/1000000,IF(データ!$V$1=2,ROUND(集計A!G2,3)/1000,集計A!G2))</f>
        <v>13986147.52</v>
      </c>
    </row>
    <row r="3" spans="1:7" x14ac:dyDescent="0.5">
      <c r="A3" s="42">
        <v>1002000</v>
      </c>
      <c r="B3" s="35" t="s">
        <v>5</v>
      </c>
      <c r="C3" s="37">
        <f>IF(データ!$V$1=3,ROUND(集計A!C3,6)/1000000,IF(データ!$V$1=2,ROUND(集計A!C3,3)/1000,集計A!C3))</f>
        <v>12692151.017999999</v>
      </c>
      <c r="D3" s="37">
        <f>IF(データ!$V$1=3,ROUND(集計A!D3,6)/1000000,IF(データ!$V$1=2,ROUND(集計A!D3,3)/1000,集計A!D3))</f>
        <v>753533.46799999999</v>
      </c>
      <c r="E3" s="37">
        <f>IF(データ!$V$1=3,ROUND(集計A!E3,6)/1000000,IF(データ!$V$1=2,ROUND(集計A!E3,3)/1000,集計A!E3))</f>
        <v>690328.99899999995</v>
      </c>
      <c r="F3" s="37">
        <f>IF(データ!$V$1=3,ROUND(集計A!F3,6)/1000000,IF(データ!$V$1=2,ROUND(集計A!F3,3)/1000,集計A!F3))</f>
        <v>63204.468999999997</v>
      </c>
      <c r="G3" s="37">
        <f>IF(データ!$V$1=3,ROUND(集計A!G3,6)/1000000,IF(データ!$V$1=2,ROUND(集計A!G3,3)/1000,集計A!G3))</f>
        <v>12755355.487</v>
      </c>
    </row>
    <row r="4" spans="1:7" x14ac:dyDescent="0.5">
      <c r="A4" s="42">
        <v>1003000</v>
      </c>
      <c r="B4" s="35" t="s">
        <v>7</v>
      </c>
      <c r="C4" s="37">
        <f>IF(データ!$V$1=3,ROUND(集計A!C4,6)/1000000,IF(データ!$V$1=2,ROUND(集計A!C4,3)/1000,集計A!C4))</f>
        <v>10672980.375</v>
      </c>
      <c r="D4" s="37">
        <f>IF(データ!$V$1=3,ROUND(集計A!D4,6)/1000000,IF(データ!$V$1=2,ROUND(集計A!D4,3)/1000,集計A!D4))</f>
        <v>465105.429</v>
      </c>
      <c r="E4" s="37">
        <f>IF(データ!$V$1=3,ROUND(集計A!E4,6)/1000000,IF(データ!$V$1=2,ROUND(集計A!E4,3)/1000,集計A!E4))</f>
        <v>584913.26899999997</v>
      </c>
      <c r="F4" s="37">
        <f>IF(データ!$V$1=3,ROUND(集計A!F4,6)/1000000,IF(データ!$V$1=2,ROUND(集計A!F4,3)/1000,集計A!F4))</f>
        <v>-119807.84</v>
      </c>
      <c r="G4" s="37">
        <f>IF(データ!$V$1=3,ROUND(集計A!G4,6)/1000000,IF(データ!$V$1=2,ROUND(集計A!G4,3)/1000,集計A!G4))</f>
        <v>10553172.535</v>
      </c>
    </row>
    <row r="5" spans="1:7" x14ac:dyDescent="0.5">
      <c r="A5" s="42">
        <v>1004000</v>
      </c>
      <c r="B5" s="35" t="s">
        <v>9</v>
      </c>
      <c r="C5" s="37">
        <f>IF(データ!$V$1=3,ROUND(集計A!C5,6)/1000000,IF(データ!$V$1=2,ROUND(集計A!C5,3)/1000,集計A!C5))</f>
        <v>6504599.0219999999</v>
      </c>
      <c r="D5" s="37">
        <f>IF(データ!$V$1=3,ROUND(集計A!D5,6)/1000000,IF(データ!$V$1=2,ROUND(集計A!D5,3)/1000,集計A!D5))</f>
        <v>252119.579</v>
      </c>
      <c r="E5" s="37">
        <f>IF(データ!$V$1=3,ROUND(集計A!E5,6)/1000000,IF(データ!$V$1=2,ROUND(集計A!E5,3)/1000,集計A!E5))</f>
        <v>331761.42200000002</v>
      </c>
      <c r="F5" s="37">
        <f>IF(データ!$V$1=3,ROUND(集計A!F5,6)/1000000,IF(データ!$V$1=2,ROUND(集計A!F5,3)/1000,集計A!F5))</f>
        <v>-79641.842999999993</v>
      </c>
      <c r="G5" s="37">
        <f>IF(データ!$V$1=3,ROUND(集計A!G5,6)/1000000,IF(データ!$V$1=2,ROUND(集計A!G5,3)/1000,集計A!G5))</f>
        <v>6424957.1789999995</v>
      </c>
    </row>
    <row r="6" spans="1:7" x14ac:dyDescent="0.5">
      <c r="A6" s="42">
        <v>1005000</v>
      </c>
      <c r="B6" s="35" t="s">
        <v>11</v>
      </c>
      <c r="C6" s="37">
        <f>IF(データ!$V$1=3,ROUND(集計A!C6,6)/1000000,IF(データ!$V$1=2,ROUND(集計A!C6,3)/1000,集計A!C6))</f>
        <v>1621878.0290000001</v>
      </c>
      <c r="D6" s="37">
        <f>IF(データ!$V$1=3,ROUND(集計A!D6,6)/1000000,IF(データ!$V$1=2,ROUND(集計A!D6,3)/1000,集計A!D6))</f>
        <v>9726.2800000000007</v>
      </c>
      <c r="E6" s="37">
        <f>IF(データ!$V$1=3,ROUND(集計A!E6,6)/1000000,IF(データ!$V$1=2,ROUND(集計A!E6,3)/1000,集計A!E6))</f>
        <v>0</v>
      </c>
      <c r="F6" s="37">
        <f>IF(データ!$V$1=3,ROUND(集計A!F6,6)/1000000,IF(データ!$V$1=2,ROUND(集計A!F6,3)/1000,集計A!F6))</f>
        <v>9726.2800000000007</v>
      </c>
      <c r="G6" s="37">
        <f>IF(データ!$V$1=3,ROUND(集計A!G6,6)/1000000,IF(データ!$V$1=2,ROUND(集計A!G6,3)/1000,集計A!G6))</f>
        <v>1631604.3089999999</v>
      </c>
    </row>
    <row r="7" spans="1:7" x14ac:dyDescent="0.5">
      <c r="A7" s="42">
        <v>1005500</v>
      </c>
      <c r="B7" s="35" t="s">
        <v>13</v>
      </c>
      <c r="C7" s="37">
        <f>IF(データ!$V$1=3,ROUND(集計A!C7,6)/1000000,IF(データ!$V$1=2,ROUND(集計A!C7,3)/1000,集計A!C7))</f>
        <v>0</v>
      </c>
      <c r="D7" s="37">
        <f>IF(データ!$V$1=3,ROUND(集計A!D7,6)/1000000,IF(データ!$V$1=2,ROUND(集計A!D7,3)/1000,集計A!D7))</f>
        <v>0</v>
      </c>
      <c r="E7" s="37">
        <f>IF(データ!$V$1=3,ROUND(集計A!E7,6)/1000000,IF(データ!$V$1=2,ROUND(集計A!E7,3)/1000,集計A!E7))</f>
        <v>0</v>
      </c>
      <c r="F7" s="37">
        <f>IF(データ!$V$1=3,ROUND(集計A!F7,6)/1000000,IF(データ!$V$1=2,ROUND(集計A!F7,3)/1000,集計A!F7))</f>
        <v>0</v>
      </c>
      <c r="G7" s="37">
        <f>IF(データ!$V$1=3,ROUND(集計A!G7,6)/1000000,IF(データ!$V$1=2,ROUND(集計A!G7,3)/1000,集計A!G7))</f>
        <v>0</v>
      </c>
    </row>
    <row r="8" spans="1:7" x14ac:dyDescent="0.5">
      <c r="A8" s="42">
        <v>1006000</v>
      </c>
      <c r="B8" s="35" t="s">
        <v>15</v>
      </c>
      <c r="C8" s="37">
        <f>IF(データ!$V$1=3,ROUND(集計A!C8,6)/1000000,IF(データ!$V$1=2,ROUND(集計A!C8,3)/1000,集計A!C8))</f>
        <v>0</v>
      </c>
      <c r="D8" s="37">
        <f>IF(データ!$V$1=3,ROUND(集計A!D8,6)/1000000,IF(データ!$V$1=2,ROUND(集計A!D8,3)/1000,集計A!D8))</f>
        <v>0</v>
      </c>
      <c r="E8" s="37">
        <f>IF(データ!$V$1=3,ROUND(集計A!E8,6)/1000000,IF(データ!$V$1=2,ROUND(集計A!E8,3)/1000,集計A!E8))</f>
        <v>0</v>
      </c>
      <c r="F8" s="37">
        <f>IF(データ!$V$1=3,ROUND(集計A!F8,6)/1000000,IF(データ!$V$1=2,ROUND(集計A!F8,3)/1000,集計A!F8))</f>
        <v>0</v>
      </c>
      <c r="G8" s="37">
        <f>IF(データ!$V$1=3,ROUND(集計A!G8,6)/1000000,IF(データ!$V$1=2,ROUND(集計A!G8,3)/1000,集計A!G8))</f>
        <v>0</v>
      </c>
    </row>
    <row r="9" spans="1:7" x14ac:dyDescent="0.5">
      <c r="A9" s="42">
        <v>1006500</v>
      </c>
      <c r="B9" s="35" t="s">
        <v>17</v>
      </c>
      <c r="C9" s="37">
        <f>IF(データ!$V$1=3,ROUND(集計A!C9,6)/1000000,IF(データ!$V$1=2,ROUND(集計A!C9,3)/1000,集計A!C9))</f>
        <v>0</v>
      </c>
      <c r="D9" s="37">
        <f>IF(データ!$V$1=3,ROUND(集計A!D9,6)/1000000,IF(データ!$V$1=2,ROUND(集計A!D9,3)/1000,集計A!D9))</f>
        <v>0</v>
      </c>
      <c r="E9" s="37">
        <f>IF(データ!$V$1=3,ROUND(集計A!E9,6)/1000000,IF(データ!$V$1=2,ROUND(集計A!E9,3)/1000,集計A!E9))</f>
        <v>0</v>
      </c>
      <c r="F9" s="37">
        <f>IF(データ!$V$1=3,ROUND(集計A!F9,6)/1000000,IF(データ!$V$1=2,ROUND(集計A!F9,3)/1000,集計A!F9))</f>
        <v>0</v>
      </c>
      <c r="G9" s="37">
        <f>IF(データ!$V$1=3,ROUND(集計A!G9,6)/1000000,IF(データ!$V$1=2,ROUND(集計A!G9,3)/1000,集計A!G9))</f>
        <v>0</v>
      </c>
    </row>
    <row r="10" spans="1:7" x14ac:dyDescent="0.5">
      <c r="A10" s="42">
        <v>1007000</v>
      </c>
      <c r="B10" s="35" t="s">
        <v>19</v>
      </c>
      <c r="C10" s="37">
        <f>IF(データ!$V$1=3,ROUND(集計A!C10,6)/1000000,IF(データ!$V$1=2,ROUND(集計A!C10,3)/1000,集計A!C10))</f>
        <v>14788495.378</v>
      </c>
      <c r="D10" s="37">
        <f>IF(データ!$V$1=3,ROUND(集計A!D10,6)/1000000,IF(データ!$V$1=2,ROUND(集計A!D10,3)/1000,集計A!D10))</f>
        <v>231612.7</v>
      </c>
      <c r="E10" s="37">
        <f>IF(データ!$V$1=3,ROUND(集計A!E10,6)/1000000,IF(データ!$V$1=2,ROUND(集計A!E10,3)/1000,集計A!E10))</f>
        <v>0</v>
      </c>
      <c r="F10" s="37">
        <f>IF(データ!$V$1=3,ROUND(集計A!F10,6)/1000000,IF(データ!$V$1=2,ROUND(集計A!F10,3)/1000,集計A!F10))</f>
        <v>231612.7</v>
      </c>
      <c r="G10" s="37">
        <f>IF(データ!$V$1=3,ROUND(集計A!G10,6)/1000000,IF(データ!$V$1=2,ROUND(集計A!G10,3)/1000,集計A!G10))</f>
        <v>15020108.078</v>
      </c>
    </row>
    <row r="11" spans="1:7" x14ac:dyDescent="0.5">
      <c r="A11" s="42">
        <v>1008000</v>
      </c>
      <c r="B11" s="35" t="s">
        <v>21</v>
      </c>
      <c r="C11" s="37">
        <f>IF(データ!$V$1=3,ROUND(集計A!C11,6)/1000000,IF(データ!$V$1=2,ROUND(集計A!C11,3)/1000,集計A!C11))</f>
        <v>-10857377.995999999</v>
      </c>
      <c r="D11" s="37">
        <f>IF(データ!$V$1=3,ROUND(集計A!D11,6)/1000000,IF(データ!$V$1=2,ROUND(集計A!D11,3)/1000,集計A!D11))</f>
        <v>0</v>
      </c>
      <c r="E11" s="37">
        <f>IF(データ!$V$1=3,ROUND(集計A!E11,6)/1000000,IF(データ!$V$1=2,ROUND(集計A!E11,3)/1000,集計A!E11))</f>
        <v>251235.44699999999</v>
      </c>
      <c r="F11" s="37">
        <f>IF(データ!$V$1=3,ROUND(集計A!F11,6)/1000000,IF(データ!$V$1=2,ROUND(集計A!F11,3)/1000,集計A!F11))</f>
        <v>-251235.44699999999</v>
      </c>
      <c r="G11" s="37">
        <f>IF(データ!$V$1=3,ROUND(集計A!G11,6)/1000000,IF(データ!$V$1=2,ROUND(集計A!G11,3)/1000,集計A!G11))</f>
        <v>-11108613.443</v>
      </c>
    </row>
    <row r="12" spans="1:7" x14ac:dyDescent="0.5">
      <c r="A12" s="42">
        <v>1009000</v>
      </c>
      <c r="B12" s="35" t="s">
        <v>23</v>
      </c>
      <c r="C12" s="37">
        <f>IF(データ!$V$1=3,ROUND(集計A!C12,6)/1000000,IF(データ!$V$1=2,ROUND(集計A!C12,3)/1000,集計A!C12))</f>
        <v>2492319.3990000002</v>
      </c>
      <c r="D12" s="37">
        <f>IF(データ!$V$1=3,ROUND(集計A!D12,6)/1000000,IF(データ!$V$1=2,ROUND(集計A!D12,3)/1000,集計A!D12))</f>
        <v>8729.6</v>
      </c>
      <c r="E12" s="37">
        <f>IF(データ!$V$1=3,ROUND(集計A!E12,6)/1000000,IF(データ!$V$1=2,ROUND(集計A!E12,3)/1000,集計A!E12))</f>
        <v>2051</v>
      </c>
      <c r="F12" s="37">
        <f>IF(データ!$V$1=3,ROUND(集計A!F12,6)/1000000,IF(データ!$V$1=2,ROUND(集計A!F12,3)/1000,集計A!F12))</f>
        <v>6678.6</v>
      </c>
      <c r="G12" s="37">
        <f>IF(データ!$V$1=3,ROUND(集計A!G12,6)/1000000,IF(データ!$V$1=2,ROUND(集計A!G12,3)/1000,集計A!G12))</f>
        <v>2498997.9989999998</v>
      </c>
    </row>
    <row r="13" spans="1:7" x14ac:dyDescent="0.5">
      <c r="A13" s="42">
        <v>1010000</v>
      </c>
      <c r="B13" s="35" t="s">
        <v>25</v>
      </c>
      <c r="C13" s="37">
        <f>IF(データ!$V$1=3,ROUND(集計A!C13,6)/1000000,IF(データ!$V$1=2,ROUND(集計A!C13,3)/1000,集計A!C13))</f>
        <v>-1599942.9879999999</v>
      </c>
      <c r="D13" s="37">
        <f>IF(データ!$V$1=3,ROUND(集計A!D13,6)/1000000,IF(データ!$V$1=2,ROUND(集計A!D13,3)/1000,集計A!D13))</f>
        <v>2050.9989999999998</v>
      </c>
      <c r="E13" s="37">
        <f>IF(データ!$V$1=3,ROUND(集計A!E13,6)/1000000,IF(データ!$V$1=2,ROUND(集計A!E13,3)/1000,集計A!E13))</f>
        <v>67002.134999999995</v>
      </c>
      <c r="F13" s="37">
        <f>IF(データ!$V$1=3,ROUND(集計A!F13,6)/1000000,IF(データ!$V$1=2,ROUND(集計A!F13,3)/1000,集計A!F13))</f>
        <v>-64951.135999999999</v>
      </c>
      <c r="G13" s="37">
        <f>IF(データ!$V$1=3,ROUND(集計A!G13,6)/1000000,IF(データ!$V$1=2,ROUND(集計A!G13,3)/1000,集計A!G13))</f>
        <v>-1664894.1240000001</v>
      </c>
    </row>
    <row r="14" spans="1:7" x14ac:dyDescent="0.5">
      <c r="A14" s="42">
        <v>1011000</v>
      </c>
      <c r="B14" s="35" t="s">
        <v>27</v>
      </c>
      <c r="C14" s="37">
        <f>IF(データ!$V$1=3,ROUND(集計A!C14,6)/1000000,IF(データ!$V$1=2,ROUND(集計A!C14,3)/1000,集計A!C14))</f>
        <v>0</v>
      </c>
      <c r="D14" s="37">
        <f>IF(データ!$V$1=3,ROUND(集計A!D14,6)/1000000,IF(データ!$V$1=2,ROUND(集計A!D14,3)/1000,集計A!D14))</f>
        <v>0</v>
      </c>
      <c r="E14" s="37">
        <f>IF(データ!$V$1=3,ROUND(集計A!E14,6)/1000000,IF(データ!$V$1=2,ROUND(集計A!E14,3)/1000,集計A!E14))</f>
        <v>0</v>
      </c>
      <c r="F14" s="37">
        <f>IF(データ!$V$1=3,ROUND(集計A!F14,6)/1000000,IF(データ!$V$1=2,ROUND(集計A!F14,3)/1000,集計A!F14))</f>
        <v>0</v>
      </c>
      <c r="G14" s="37">
        <f>IF(データ!$V$1=3,ROUND(集計A!G14,6)/1000000,IF(データ!$V$1=2,ROUND(集計A!G14,3)/1000,集計A!G14))</f>
        <v>0</v>
      </c>
    </row>
    <row r="15" spans="1:7" x14ac:dyDescent="0.5">
      <c r="A15" s="42">
        <v>1012000</v>
      </c>
      <c r="B15" s="35" t="s">
        <v>29</v>
      </c>
      <c r="C15" s="37">
        <f>IF(データ!$V$1=3,ROUND(集計A!C15,6)/1000000,IF(データ!$V$1=2,ROUND(集計A!C15,3)/1000,集計A!C15))</f>
        <v>0</v>
      </c>
      <c r="D15" s="37">
        <f>IF(データ!$V$1=3,ROUND(集計A!D15,6)/1000000,IF(データ!$V$1=2,ROUND(集計A!D15,3)/1000,集計A!D15))</f>
        <v>0</v>
      </c>
      <c r="E15" s="37">
        <f>IF(データ!$V$1=3,ROUND(集計A!E15,6)/1000000,IF(データ!$V$1=2,ROUND(集計A!E15,3)/1000,集計A!E15))</f>
        <v>0</v>
      </c>
      <c r="F15" s="37">
        <f>IF(データ!$V$1=3,ROUND(集計A!F15,6)/1000000,IF(データ!$V$1=2,ROUND(集計A!F15,3)/1000,集計A!F15))</f>
        <v>0</v>
      </c>
      <c r="G15" s="37">
        <f>IF(データ!$V$1=3,ROUND(集計A!G15,6)/1000000,IF(データ!$V$1=2,ROUND(集計A!G15,3)/1000,集計A!G15))</f>
        <v>0</v>
      </c>
    </row>
    <row r="16" spans="1:7" x14ac:dyDescent="0.5">
      <c r="A16" s="42">
        <v>1013000</v>
      </c>
      <c r="B16" s="35" t="s">
        <v>31</v>
      </c>
      <c r="C16" s="37">
        <f>IF(データ!$V$1=3,ROUND(集計A!C16,6)/1000000,IF(データ!$V$1=2,ROUND(集計A!C16,3)/1000,集計A!C16))</f>
        <v>0</v>
      </c>
      <c r="D16" s="37">
        <f>IF(データ!$V$1=3,ROUND(集計A!D16,6)/1000000,IF(データ!$V$1=2,ROUND(集計A!D16,3)/1000,集計A!D16))</f>
        <v>0</v>
      </c>
      <c r="E16" s="37">
        <f>IF(データ!$V$1=3,ROUND(集計A!E16,6)/1000000,IF(データ!$V$1=2,ROUND(集計A!E16,3)/1000,集計A!E16))</f>
        <v>0</v>
      </c>
      <c r="F16" s="37">
        <f>IF(データ!$V$1=3,ROUND(集計A!F16,6)/1000000,IF(データ!$V$1=2,ROUND(集計A!F16,3)/1000,集計A!F16))</f>
        <v>0</v>
      </c>
      <c r="G16" s="37">
        <f>IF(データ!$V$1=3,ROUND(集計A!G16,6)/1000000,IF(データ!$V$1=2,ROUND(集計A!G16,3)/1000,集計A!G16))</f>
        <v>0</v>
      </c>
    </row>
    <row r="17" spans="1:7" x14ac:dyDescent="0.5">
      <c r="A17" s="42">
        <v>1014000</v>
      </c>
      <c r="B17" s="35" t="s">
        <v>33</v>
      </c>
      <c r="C17" s="37">
        <f>IF(データ!$V$1=3,ROUND(集計A!C17,6)/1000000,IF(データ!$V$1=2,ROUND(集計A!C17,3)/1000,集計A!C17))</f>
        <v>0</v>
      </c>
      <c r="D17" s="37">
        <f>IF(データ!$V$1=3,ROUND(集計A!D17,6)/1000000,IF(データ!$V$1=2,ROUND(集計A!D17,3)/1000,集計A!D17))</f>
        <v>0</v>
      </c>
      <c r="E17" s="37">
        <f>IF(データ!$V$1=3,ROUND(集計A!E17,6)/1000000,IF(データ!$V$1=2,ROUND(集計A!E17,3)/1000,集計A!E17))</f>
        <v>0</v>
      </c>
      <c r="F17" s="37">
        <f>IF(データ!$V$1=3,ROUND(集計A!F17,6)/1000000,IF(データ!$V$1=2,ROUND(集計A!F17,3)/1000,集計A!F17))</f>
        <v>0</v>
      </c>
      <c r="G17" s="37">
        <f>IF(データ!$V$1=3,ROUND(集計A!G17,6)/1000000,IF(データ!$V$1=2,ROUND(集計A!G17,3)/1000,集計A!G17))</f>
        <v>0</v>
      </c>
    </row>
    <row r="18" spans="1:7" x14ac:dyDescent="0.5">
      <c r="A18" s="42">
        <v>1015000</v>
      </c>
      <c r="B18" s="35" t="s">
        <v>35</v>
      </c>
      <c r="C18" s="37">
        <f>IF(データ!$V$1=3,ROUND(集計A!C18,6)/1000000,IF(データ!$V$1=2,ROUND(集計A!C18,3)/1000,集計A!C18))</f>
        <v>0</v>
      </c>
      <c r="D18" s="37">
        <f>IF(データ!$V$1=3,ROUND(集計A!D18,6)/1000000,IF(データ!$V$1=2,ROUND(集計A!D18,3)/1000,集計A!D18))</f>
        <v>0</v>
      </c>
      <c r="E18" s="37">
        <f>IF(データ!$V$1=3,ROUND(集計A!E18,6)/1000000,IF(データ!$V$1=2,ROUND(集計A!E18,3)/1000,集計A!E18))</f>
        <v>0</v>
      </c>
      <c r="F18" s="37">
        <f>IF(データ!$V$1=3,ROUND(集計A!F18,6)/1000000,IF(データ!$V$1=2,ROUND(集計A!F18,3)/1000,集計A!F18))</f>
        <v>0</v>
      </c>
      <c r="G18" s="37">
        <f>IF(データ!$V$1=3,ROUND(集計A!G18,6)/1000000,IF(データ!$V$1=2,ROUND(集計A!G18,3)/1000,集計A!G18))</f>
        <v>0</v>
      </c>
    </row>
    <row r="19" spans="1:7" x14ac:dyDescent="0.5">
      <c r="A19" s="42">
        <v>1016000</v>
      </c>
      <c r="B19" s="35" t="s">
        <v>37</v>
      </c>
      <c r="C19" s="37">
        <f>IF(データ!$V$1=3,ROUND(集計A!C19,6)/1000000,IF(データ!$V$1=2,ROUND(集計A!C19,3)/1000,集計A!C19))</f>
        <v>0</v>
      </c>
      <c r="D19" s="37">
        <f>IF(データ!$V$1=3,ROUND(集計A!D19,6)/1000000,IF(データ!$V$1=2,ROUND(集計A!D19,3)/1000,集計A!D19))</f>
        <v>0</v>
      </c>
      <c r="E19" s="37">
        <f>IF(データ!$V$1=3,ROUND(集計A!E19,6)/1000000,IF(データ!$V$1=2,ROUND(集計A!E19,3)/1000,集計A!E19))</f>
        <v>0</v>
      </c>
      <c r="F19" s="37">
        <f>IF(データ!$V$1=3,ROUND(集計A!F19,6)/1000000,IF(データ!$V$1=2,ROUND(集計A!F19,3)/1000,集計A!F19))</f>
        <v>0</v>
      </c>
      <c r="G19" s="37">
        <f>IF(データ!$V$1=3,ROUND(集計A!G19,6)/1000000,IF(データ!$V$1=2,ROUND(集計A!G19,3)/1000,集計A!G19))</f>
        <v>0</v>
      </c>
    </row>
    <row r="20" spans="1:7" x14ac:dyDescent="0.5">
      <c r="A20" s="42">
        <v>1017000</v>
      </c>
      <c r="B20" s="35" t="s">
        <v>39</v>
      </c>
      <c r="C20" s="37">
        <f>IF(データ!$V$1=3,ROUND(集計A!C20,6)/1000000,IF(データ!$V$1=2,ROUND(集計A!C20,3)/1000,集計A!C20))</f>
        <v>128271.6</v>
      </c>
      <c r="D20" s="37">
        <f>IF(データ!$V$1=3,ROUND(集計A!D20,6)/1000000,IF(データ!$V$1=2,ROUND(集計A!D20,3)/1000,集計A!D20))</f>
        <v>0</v>
      </c>
      <c r="E20" s="37">
        <f>IF(データ!$V$1=3,ROUND(集計A!E20,6)/1000000,IF(データ!$V$1=2,ROUND(集計A!E20,3)/1000,集計A!E20))</f>
        <v>0</v>
      </c>
      <c r="F20" s="37">
        <f>IF(データ!$V$1=3,ROUND(集計A!F20,6)/1000000,IF(データ!$V$1=2,ROUND(集計A!F20,3)/1000,集計A!F20))</f>
        <v>0</v>
      </c>
      <c r="G20" s="37">
        <f>IF(データ!$V$1=3,ROUND(集計A!G20,6)/1000000,IF(データ!$V$1=2,ROUND(集計A!G20,3)/1000,集計A!G20))</f>
        <v>128271.6</v>
      </c>
    </row>
    <row r="21" spans="1:7" x14ac:dyDescent="0.5">
      <c r="A21" s="42">
        <v>1018000</v>
      </c>
      <c r="B21" s="35" t="s">
        <v>41</v>
      </c>
      <c r="C21" s="37">
        <f>IF(データ!$V$1=3,ROUND(集計A!C21,6)/1000000,IF(データ!$V$1=2,ROUND(集計A!C21,3)/1000,集計A!C21))</f>
        <v>-71586.720000000001</v>
      </c>
      <c r="D21" s="37">
        <f>IF(データ!$V$1=3,ROUND(集計A!D21,6)/1000000,IF(データ!$V$1=2,ROUND(集計A!D21,3)/1000,集計A!D21))</f>
        <v>0</v>
      </c>
      <c r="E21" s="37">
        <f>IF(データ!$V$1=3,ROUND(集計A!E21,6)/1000000,IF(データ!$V$1=2,ROUND(集計A!E21,3)/1000,集計A!E21))</f>
        <v>11472.84</v>
      </c>
      <c r="F21" s="37">
        <f>IF(データ!$V$1=3,ROUND(集計A!F21,6)/1000000,IF(データ!$V$1=2,ROUND(集計A!F21,3)/1000,集計A!F21))</f>
        <v>-11472.84</v>
      </c>
      <c r="G21" s="37">
        <f>IF(データ!$V$1=3,ROUND(集計A!G21,6)/1000000,IF(データ!$V$1=2,ROUND(集計A!G21,3)/1000,集計A!G21))</f>
        <v>-83059.56</v>
      </c>
    </row>
    <row r="22" spans="1:7" x14ac:dyDescent="0.5">
      <c r="A22" s="42">
        <v>1019000</v>
      </c>
      <c r="B22" s="35" t="s">
        <v>43</v>
      </c>
      <c r="C22" s="37">
        <f>IF(データ!$V$1=3,ROUND(集計A!C22,6)/1000000,IF(データ!$V$1=2,ROUND(集計A!C22,3)/1000,集計A!C22))</f>
        <v>2542.3200000000002</v>
      </c>
      <c r="D22" s="37">
        <f>IF(データ!$V$1=3,ROUND(集計A!D22,6)/1000000,IF(データ!$V$1=2,ROUND(集計A!D22,3)/1000,集計A!D22))</f>
        <v>0</v>
      </c>
      <c r="E22" s="37">
        <f>IF(データ!$V$1=3,ROUND(集計A!E22,6)/1000000,IF(データ!$V$1=2,ROUND(集計A!E22,3)/1000,集計A!E22))</f>
        <v>0</v>
      </c>
      <c r="F22" s="37">
        <f>IF(データ!$V$1=3,ROUND(集計A!F22,6)/1000000,IF(データ!$V$1=2,ROUND(集計A!F22,3)/1000,集計A!F22))</f>
        <v>0</v>
      </c>
      <c r="G22" s="37">
        <f>IF(データ!$V$1=3,ROUND(集計A!G22,6)/1000000,IF(データ!$V$1=2,ROUND(集計A!G22,3)/1000,集計A!G22))</f>
        <v>2542.3200000000002</v>
      </c>
    </row>
    <row r="23" spans="1:7" x14ac:dyDescent="0.5">
      <c r="A23" s="42">
        <v>1020000</v>
      </c>
      <c r="B23" s="35" t="s">
        <v>45</v>
      </c>
      <c r="C23" s="37">
        <f>IF(データ!$V$1=3,ROUND(集計A!C23,6)/1000000,IF(データ!$V$1=2,ROUND(集計A!C23,3)/1000,集計A!C23))</f>
        <v>4094813.9070000001</v>
      </c>
      <c r="D23" s="37">
        <f>IF(データ!$V$1=3,ROUND(集計A!D23,6)/1000000,IF(データ!$V$1=2,ROUND(集計A!D23,3)/1000,集計A!D23))</f>
        <v>196181.7</v>
      </c>
      <c r="E23" s="37">
        <f>IF(データ!$V$1=3,ROUND(集計A!E23,6)/1000000,IF(データ!$V$1=2,ROUND(集計A!E23,3)/1000,集計A!E23))</f>
        <v>225574.891</v>
      </c>
      <c r="F23" s="37">
        <f>IF(データ!$V$1=3,ROUND(集計A!F23,6)/1000000,IF(データ!$V$1=2,ROUND(集計A!F23,3)/1000,集計A!F23))</f>
        <v>-29393.190999999999</v>
      </c>
      <c r="G23" s="37">
        <f>IF(データ!$V$1=3,ROUND(集計A!G23,6)/1000000,IF(データ!$V$1=2,ROUND(集計A!G23,3)/1000,集計A!G23))</f>
        <v>4065420.716</v>
      </c>
    </row>
    <row r="24" spans="1:7" x14ac:dyDescent="0.5">
      <c r="A24" s="42">
        <v>1021000</v>
      </c>
      <c r="B24" s="35" t="s">
        <v>191</v>
      </c>
      <c r="C24" s="37">
        <f>IF(データ!$V$1=3,ROUND(集計A!C24,6)/1000000,IF(データ!$V$1=2,ROUND(集計A!C24,3)/1000,集計A!C24))</f>
        <v>33524.9</v>
      </c>
      <c r="D24" s="37">
        <f>IF(データ!$V$1=3,ROUND(集計A!D24,6)/1000000,IF(データ!$V$1=2,ROUND(集計A!D24,3)/1000,集計A!D24))</f>
        <v>0</v>
      </c>
      <c r="E24" s="37">
        <f>IF(データ!$V$1=3,ROUND(集計A!E24,6)/1000000,IF(データ!$V$1=2,ROUND(集計A!E24,3)/1000,集計A!E24))</f>
        <v>0</v>
      </c>
      <c r="F24" s="37">
        <f>IF(データ!$V$1=3,ROUND(集計A!F24,6)/1000000,IF(データ!$V$1=2,ROUND(集計A!F24,3)/1000,集計A!F24))</f>
        <v>0</v>
      </c>
      <c r="G24" s="37">
        <f>IF(データ!$V$1=3,ROUND(集計A!G24,6)/1000000,IF(データ!$V$1=2,ROUND(集計A!G24,3)/1000,集計A!G24))</f>
        <v>33524.9</v>
      </c>
    </row>
    <row r="25" spans="1:7" x14ac:dyDescent="0.5">
      <c r="A25" s="42">
        <v>1022000</v>
      </c>
      <c r="B25" s="35" t="s">
        <v>192</v>
      </c>
      <c r="C25" s="37">
        <f>IF(データ!$V$1=3,ROUND(集計A!C25,6)/1000000,IF(データ!$V$1=2,ROUND(集計A!C25,3)/1000,集計A!C25))</f>
        <v>965009.46</v>
      </c>
      <c r="D25" s="37">
        <f>IF(データ!$V$1=3,ROUND(集計A!D25,6)/1000000,IF(データ!$V$1=2,ROUND(集計A!D25,3)/1000,集計A!D25))</f>
        <v>33550</v>
      </c>
      <c r="E25" s="37">
        <f>IF(データ!$V$1=3,ROUND(集計A!E25,6)/1000000,IF(データ!$V$1=2,ROUND(集計A!E25,3)/1000,集計A!E25))</f>
        <v>0</v>
      </c>
      <c r="F25" s="37">
        <f>IF(データ!$V$1=3,ROUND(集計A!F25,6)/1000000,IF(データ!$V$1=2,ROUND(集計A!F25,3)/1000,集計A!F25))</f>
        <v>33550</v>
      </c>
      <c r="G25" s="37">
        <f>IF(データ!$V$1=3,ROUND(集計A!G25,6)/1000000,IF(データ!$V$1=2,ROUND(集計A!G25,3)/1000,集計A!G25))</f>
        <v>998559.46</v>
      </c>
    </row>
    <row r="26" spans="1:7" x14ac:dyDescent="0.5">
      <c r="A26" s="42">
        <v>1023000</v>
      </c>
      <c r="B26" s="35" t="s">
        <v>193</v>
      </c>
      <c r="C26" s="37">
        <f>IF(データ!$V$1=3,ROUND(集計A!C26,6)/1000000,IF(データ!$V$1=2,ROUND(集計A!C26,3)/1000,集計A!C26))</f>
        <v>-705033.478</v>
      </c>
      <c r="D26" s="37">
        <f>IF(データ!$V$1=3,ROUND(集計A!D26,6)/1000000,IF(データ!$V$1=2,ROUND(集計A!D26,3)/1000,集計A!D26))</f>
        <v>0</v>
      </c>
      <c r="E26" s="37">
        <f>IF(データ!$V$1=3,ROUND(集計A!E26,6)/1000000,IF(データ!$V$1=2,ROUND(集計A!E26,3)/1000,集計A!E26))</f>
        <v>14425.194</v>
      </c>
      <c r="F26" s="37">
        <f>IF(データ!$V$1=3,ROUND(集計A!F26,6)/1000000,IF(データ!$V$1=2,ROUND(集計A!F26,3)/1000,集計A!F26))</f>
        <v>-14425.194</v>
      </c>
      <c r="G26" s="37">
        <f>IF(データ!$V$1=3,ROUND(集計A!G26,6)/1000000,IF(データ!$V$1=2,ROUND(集計A!G26,3)/1000,集計A!G26))</f>
        <v>-719458.67200000002</v>
      </c>
    </row>
    <row r="27" spans="1:7" x14ac:dyDescent="0.5">
      <c r="A27" s="42">
        <v>1024000</v>
      </c>
      <c r="B27" s="35" t="s">
        <v>194</v>
      </c>
      <c r="C27" s="37">
        <f>IF(データ!$V$1=3,ROUND(集計A!C27,6)/1000000,IF(データ!$V$1=2,ROUND(集計A!C27,3)/1000,集計A!C27))</f>
        <v>62188174.710000001</v>
      </c>
      <c r="D27" s="37">
        <f>IF(データ!$V$1=3,ROUND(集計A!D27,6)/1000000,IF(データ!$V$1=2,ROUND(集計A!D27,3)/1000,集計A!D27))</f>
        <v>162631.70000000001</v>
      </c>
      <c r="E27" s="37">
        <f>IF(データ!$V$1=3,ROUND(集計A!E27,6)/1000000,IF(データ!$V$1=2,ROUND(集計A!E27,3)/1000,集計A!E27))</f>
        <v>0</v>
      </c>
      <c r="F27" s="37">
        <f>IF(データ!$V$1=3,ROUND(集計A!F27,6)/1000000,IF(データ!$V$1=2,ROUND(集計A!F27,3)/1000,集計A!F27))</f>
        <v>162631.70000000001</v>
      </c>
      <c r="G27" s="37">
        <f>IF(データ!$V$1=3,ROUND(集計A!G27,6)/1000000,IF(データ!$V$1=2,ROUND(集計A!G27,3)/1000,集計A!G27))</f>
        <v>62350806.409999996</v>
      </c>
    </row>
    <row r="28" spans="1:7" x14ac:dyDescent="0.5">
      <c r="A28" s="42">
        <v>1025000</v>
      </c>
      <c r="B28" s="35" t="s">
        <v>195</v>
      </c>
      <c r="C28" s="37">
        <f>IF(データ!$V$1=3,ROUND(集計A!C28,6)/1000000,IF(データ!$V$1=2,ROUND(集計A!C28,3)/1000,集計A!C28))</f>
        <v>-58399144.902999997</v>
      </c>
      <c r="D28" s="37">
        <f>IF(データ!$V$1=3,ROUND(集計A!D28,6)/1000000,IF(データ!$V$1=2,ROUND(集計A!D28,3)/1000,集計A!D28))</f>
        <v>0</v>
      </c>
      <c r="E28" s="37">
        <f>IF(データ!$V$1=3,ROUND(集計A!E28,6)/1000000,IF(データ!$V$1=2,ROUND(集計A!E28,3)/1000,集計A!E28))</f>
        <v>210256.91500000001</v>
      </c>
      <c r="F28" s="37">
        <f>IF(データ!$V$1=3,ROUND(集計A!F28,6)/1000000,IF(データ!$V$1=2,ROUND(集計A!F28,3)/1000,集計A!F28))</f>
        <v>-210256.91500000001</v>
      </c>
      <c r="G28" s="37">
        <f>IF(データ!$V$1=3,ROUND(集計A!G28,6)/1000000,IF(データ!$V$1=2,ROUND(集計A!G28,3)/1000,集計A!G28))</f>
        <v>-58609401.818000004</v>
      </c>
    </row>
    <row r="29" spans="1:7" x14ac:dyDescent="0.5">
      <c r="A29" s="42">
        <v>1026000</v>
      </c>
      <c r="B29" s="35" t="s">
        <v>196</v>
      </c>
      <c r="C29" s="37">
        <f>IF(データ!$V$1=3,ROUND(集計A!C29,6)/1000000,IF(データ!$V$1=2,ROUND(集計A!C29,3)/1000,集計A!C29))</f>
        <v>5346</v>
      </c>
      <c r="D29" s="37">
        <f>IF(データ!$V$1=3,ROUND(集計A!D29,6)/1000000,IF(データ!$V$1=2,ROUND(集計A!D29,3)/1000,集計A!D29))</f>
        <v>0</v>
      </c>
      <c r="E29" s="37">
        <f>IF(データ!$V$1=3,ROUND(集計A!E29,6)/1000000,IF(データ!$V$1=2,ROUND(集計A!E29,3)/1000,集計A!E29))</f>
        <v>0</v>
      </c>
      <c r="F29" s="37">
        <f>IF(データ!$V$1=3,ROUND(集計A!F29,6)/1000000,IF(データ!$V$1=2,ROUND(集計A!F29,3)/1000,集計A!F29))</f>
        <v>0</v>
      </c>
      <c r="G29" s="37">
        <f>IF(データ!$V$1=3,ROUND(集計A!G29,6)/1000000,IF(データ!$V$1=2,ROUND(集計A!G29,3)/1000,集計A!G29))</f>
        <v>5346</v>
      </c>
    </row>
    <row r="30" spans="1:7" x14ac:dyDescent="0.5">
      <c r="A30" s="42">
        <v>1027000</v>
      </c>
      <c r="B30" s="35" t="s">
        <v>197</v>
      </c>
      <c r="C30" s="37">
        <f>IF(データ!$V$1=3,ROUND(集計A!C30,6)/1000000,IF(データ!$V$1=2,ROUND(集計A!C30,3)/1000,集計A!C30))</f>
        <v>-892.78200000000004</v>
      </c>
      <c r="D30" s="37">
        <f>IF(データ!$V$1=3,ROUND(集計A!D30,6)/1000000,IF(データ!$V$1=2,ROUND(集計A!D30,3)/1000,集計A!D30))</f>
        <v>0</v>
      </c>
      <c r="E30" s="37">
        <f>IF(データ!$V$1=3,ROUND(集計A!E30,6)/1000000,IF(データ!$V$1=2,ROUND(集計A!E30,3)/1000,集計A!E30))</f>
        <v>892.78200000000004</v>
      </c>
      <c r="F30" s="37">
        <f>IF(データ!$V$1=3,ROUND(集計A!F30,6)/1000000,IF(データ!$V$1=2,ROUND(集計A!F30,3)/1000,集計A!F30))</f>
        <v>-892.78200000000004</v>
      </c>
      <c r="G30" s="37">
        <f>IF(データ!$V$1=3,ROUND(集計A!G30,6)/1000000,IF(データ!$V$1=2,ROUND(集計A!G30,3)/1000,集計A!G30))</f>
        <v>-1785.5640000000001</v>
      </c>
    </row>
    <row r="31" spans="1:7" x14ac:dyDescent="0.5">
      <c r="A31" s="42">
        <v>1028000</v>
      </c>
      <c r="B31" s="35" t="s">
        <v>198</v>
      </c>
      <c r="C31" s="37">
        <f>IF(データ!$V$1=3,ROUND(集計A!C31,6)/1000000,IF(データ!$V$1=2,ROUND(集計A!C31,3)/1000,集計A!C31))</f>
        <v>7830</v>
      </c>
      <c r="D31" s="37">
        <f>IF(データ!$V$1=3,ROUND(集計A!D31,6)/1000000,IF(データ!$V$1=2,ROUND(集計A!D31,3)/1000,集計A!D31))</f>
        <v>0</v>
      </c>
      <c r="E31" s="37">
        <f>IF(データ!$V$1=3,ROUND(集計A!E31,6)/1000000,IF(データ!$V$1=2,ROUND(集計A!E31,3)/1000,集計A!E31))</f>
        <v>0</v>
      </c>
      <c r="F31" s="37">
        <f>IF(データ!$V$1=3,ROUND(集計A!F31,6)/1000000,IF(データ!$V$1=2,ROUND(集計A!F31,3)/1000,集計A!F31))</f>
        <v>0</v>
      </c>
      <c r="G31" s="37">
        <f>IF(データ!$V$1=3,ROUND(集計A!G31,6)/1000000,IF(データ!$V$1=2,ROUND(集計A!G31,3)/1000,集計A!G31))</f>
        <v>7830</v>
      </c>
    </row>
    <row r="32" spans="1:7" x14ac:dyDescent="0.5">
      <c r="A32" s="42">
        <v>1029000</v>
      </c>
      <c r="B32" s="35" t="s">
        <v>47</v>
      </c>
      <c r="C32" s="37">
        <f>IF(データ!$V$1=3,ROUND(集計A!C32,6)/1000000,IF(データ!$V$1=2,ROUND(集計A!C32,3)/1000,集計A!C32))</f>
        <v>980310.10499999998</v>
      </c>
      <c r="D32" s="37">
        <f>IF(データ!$V$1=3,ROUND(集計A!D32,6)/1000000,IF(データ!$V$1=2,ROUND(集計A!D32,3)/1000,集計A!D32))</f>
        <v>16804.150000000001</v>
      </c>
      <c r="E32" s="37">
        <f>IF(データ!$V$1=3,ROUND(集計A!E32,6)/1000000,IF(データ!$V$1=2,ROUND(集計A!E32,3)/1000,集計A!E32))</f>
        <v>0</v>
      </c>
      <c r="F32" s="37">
        <f>IF(データ!$V$1=3,ROUND(集計A!F32,6)/1000000,IF(データ!$V$1=2,ROUND(集計A!F32,3)/1000,集計A!F32))</f>
        <v>16804.150000000001</v>
      </c>
      <c r="G32" s="37">
        <f>IF(データ!$V$1=3,ROUND(集計A!G32,6)/1000000,IF(データ!$V$1=2,ROUND(集計A!G32,3)/1000,集計A!G32))</f>
        <v>997114.255</v>
      </c>
    </row>
    <row r="33" spans="1:7" x14ac:dyDescent="0.5">
      <c r="A33" s="42">
        <v>1030000</v>
      </c>
      <c r="B33" s="35" t="s">
        <v>48</v>
      </c>
      <c r="C33" s="37">
        <f>IF(データ!$V$1=3,ROUND(集計A!C33,6)/1000000,IF(データ!$V$1=2,ROUND(集計A!C33,3)/1000,集計A!C33))</f>
        <v>-906742.65899999999</v>
      </c>
      <c r="D33" s="37">
        <f>IF(データ!$V$1=3,ROUND(集計A!D33,6)/1000000,IF(データ!$V$1=2,ROUND(集計A!D33,3)/1000,集計A!D33))</f>
        <v>0</v>
      </c>
      <c r="E33" s="37">
        <f>IF(データ!$V$1=3,ROUND(集計A!E33,6)/1000000,IF(データ!$V$1=2,ROUND(集計A!E33,3)/1000,集計A!E33))</f>
        <v>27576.955999999998</v>
      </c>
      <c r="F33" s="37">
        <f>IF(データ!$V$1=3,ROUND(集計A!F33,6)/1000000,IF(データ!$V$1=2,ROUND(集計A!F33,3)/1000,集計A!F33))</f>
        <v>-27576.955999999998</v>
      </c>
      <c r="G33" s="37">
        <f>IF(データ!$V$1=3,ROUND(集計A!G33,6)/1000000,IF(データ!$V$1=2,ROUND(集計A!G33,3)/1000,集計A!G33))</f>
        <v>-934319.61499999999</v>
      </c>
    </row>
    <row r="34" spans="1:7" x14ac:dyDescent="0.5">
      <c r="A34" s="42">
        <v>1031000</v>
      </c>
      <c r="B34" s="35" t="s">
        <v>49</v>
      </c>
      <c r="C34" s="37">
        <f>IF(データ!$V$1=3,ROUND(集計A!C34,6)/1000000,IF(データ!$V$1=2,ROUND(集計A!C34,3)/1000,集計A!C34))</f>
        <v>0</v>
      </c>
      <c r="D34" s="37">
        <f>IF(データ!$V$1=3,ROUND(集計A!D34,6)/1000000,IF(データ!$V$1=2,ROUND(集計A!D34,3)/1000,集計A!D34))</f>
        <v>0</v>
      </c>
      <c r="E34" s="37">
        <f>IF(データ!$V$1=3,ROUND(集計A!E34,6)/1000000,IF(データ!$V$1=2,ROUND(集計A!E34,3)/1000,集計A!E34))</f>
        <v>0</v>
      </c>
      <c r="F34" s="37">
        <f>IF(データ!$V$1=3,ROUND(集計A!F34,6)/1000000,IF(データ!$V$1=2,ROUND(集計A!F34,3)/1000,集計A!F34))</f>
        <v>0</v>
      </c>
      <c r="G34" s="37">
        <f>IF(データ!$V$1=3,ROUND(集計A!G34,6)/1000000,IF(データ!$V$1=2,ROUND(集計A!G34,3)/1000,集計A!G34))</f>
        <v>0</v>
      </c>
    </row>
    <row r="35" spans="1:7" x14ac:dyDescent="0.5">
      <c r="A35" s="42">
        <v>1032000</v>
      </c>
      <c r="B35" s="35" t="s">
        <v>50</v>
      </c>
      <c r="C35" s="37">
        <f>IF(データ!$V$1=3,ROUND(集計A!C35,6)/1000000,IF(データ!$V$1=2,ROUND(集計A!C35,3)/1000,集計A!C35))</f>
        <v>0</v>
      </c>
      <c r="D35" s="37">
        <f>IF(データ!$V$1=3,ROUND(集計A!D35,6)/1000000,IF(データ!$V$1=2,ROUND(集計A!D35,3)/1000,集計A!D35))</f>
        <v>0</v>
      </c>
      <c r="E35" s="37">
        <f>IF(データ!$V$1=3,ROUND(集計A!E35,6)/1000000,IF(データ!$V$1=2,ROUND(集計A!E35,3)/1000,集計A!E35))</f>
        <v>0</v>
      </c>
      <c r="F35" s="37">
        <f>IF(データ!$V$1=3,ROUND(集計A!F35,6)/1000000,IF(データ!$V$1=2,ROUND(集計A!F35,3)/1000,集計A!F35))</f>
        <v>0</v>
      </c>
      <c r="G35" s="37">
        <f>IF(データ!$V$1=3,ROUND(集計A!G35,6)/1000000,IF(データ!$V$1=2,ROUND(集計A!G35,3)/1000,集計A!G35))</f>
        <v>0</v>
      </c>
    </row>
    <row r="36" spans="1:7" x14ac:dyDescent="0.5">
      <c r="A36" s="42">
        <v>1033000</v>
      </c>
      <c r="B36" s="35" t="s">
        <v>199</v>
      </c>
      <c r="C36" s="37">
        <f>IF(データ!$V$1=3,ROUND(集計A!C36,6)/1000000,IF(データ!$V$1=2,ROUND(集計A!C36,3)/1000,集計A!C36))</f>
        <v>0</v>
      </c>
      <c r="D36" s="37">
        <f>IF(データ!$V$1=3,ROUND(集計A!D36,6)/1000000,IF(データ!$V$1=2,ROUND(集計A!D36,3)/1000,集計A!D36))</f>
        <v>0</v>
      </c>
      <c r="E36" s="37">
        <f>IF(データ!$V$1=3,ROUND(集計A!E36,6)/1000000,IF(データ!$V$1=2,ROUND(集計A!E36,3)/1000,集計A!E36))</f>
        <v>0</v>
      </c>
      <c r="F36" s="37">
        <f>IF(データ!$V$1=3,ROUND(集計A!F36,6)/1000000,IF(データ!$V$1=2,ROUND(集計A!F36,3)/1000,集計A!F36))</f>
        <v>0</v>
      </c>
      <c r="G36" s="37">
        <f>IF(データ!$V$1=3,ROUND(集計A!G36,6)/1000000,IF(データ!$V$1=2,ROUND(集計A!G36,3)/1000,集計A!G36))</f>
        <v>0</v>
      </c>
    </row>
    <row r="37" spans="1:7" x14ac:dyDescent="0.5">
      <c r="A37" s="42">
        <v>1034000</v>
      </c>
      <c r="B37" s="35" t="s">
        <v>51</v>
      </c>
      <c r="C37" s="37">
        <f>IF(データ!$V$1=3,ROUND(集計A!C37,6)/1000000,IF(データ!$V$1=2,ROUND(集計A!C37,3)/1000,集計A!C37))</f>
        <v>2019170.6429999999</v>
      </c>
      <c r="D37" s="37">
        <f>IF(データ!$V$1=3,ROUND(集計A!D37,6)/1000000,IF(データ!$V$1=2,ROUND(集計A!D37,3)/1000,集計A!D37))</f>
        <v>288428.03899999999</v>
      </c>
      <c r="E37" s="37">
        <f>IF(データ!$V$1=3,ROUND(集計A!E37,6)/1000000,IF(データ!$V$1=2,ROUND(集計A!E37,3)/1000,集計A!E37))</f>
        <v>105415.73</v>
      </c>
      <c r="F37" s="37">
        <f>IF(データ!$V$1=3,ROUND(集計A!F37,6)/1000000,IF(データ!$V$1=2,ROUND(集計A!F37,3)/1000,集計A!F37))</f>
        <v>183012.30900000001</v>
      </c>
      <c r="G37" s="37">
        <f>IF(データ!$V$1=3,ROUND(集計A!G37,6)/1000000,IF(データ!$V$1=2,ROUND(集計A!G37,3)/1000,集計A!G37))</f>
        <v>2202182.952</v>
      </c>
    </row>
    <row r="38" spans="1:7" x14ac:dyDescent="0.5">
      <c r="A38" s="42">
        <v>1035000</v>
      </c>
      <c r="B38" s="35" t="s">
        <v>52</v>
      </c>
      <c r="C38" s="37">
        <f>IF(データ!$V$1=3,ROUND(集計A!C38,6)/1000000,IF(データ!$V$1=2,ROUND(集計A!C38,3)/1000,集計A!C38))</f>
        <v>224576.24</v>
      </c>
      <c r="D38" s="37">
        <f>IF(データ!$V$1=3,ROUND(集計A!D38,6)/1000000,IF(データ!$V$1=2,ROUND(集計A!D38,3)/1000,集計A!D38))</f>
        <v>4900</v>
      </c>
      <c r="E38" s="37">
        <f>IF(データ!$V$1=3,ROUND(集計A!E38,6)/1000000,IF(データ!$V$1=2,ROUND(集計A!E38,3)/1000,集計A!E38))</f>
        <v>5100</v>
      </c>
      <c r="F38" s="37">
        <f>IF(データ!$V$1=3,ROUND(集計A!F38,6)/1000000,IF(データ!$V$1=2,ROUND(集計A!F38,3)/1000,集計A!F38))</f>
        <v>-200</v>
      </c>
      <c r="G38" s="37">
        <f>IF(データ!$V$1=3,ROUND(集計A!G38,6)/1000000,IF(データ!$V$1=2,ROUND(集計A!G38,3)/1000,集計A!G38))</f>
        <v>224376.24</v>
      </c>
    </row>
    <row r="39" spans="1:7" x14ac:dyDescent="0.5">
      <c r="A39" s="42">
        <v>1036000</v>
      </c>
      <c r="B39" s="35" t="s">
        <v>53</v>
      </c>
      <c r="C39" s="37">
        <f>IF(データ!$V$1=3,ROUND(集計A!C39,6)/1000000,IF(データ!$V$1=2,ROUND(集計A!C39,3)/1000,集計A!C39))</f>
        <v>0</v>
      </c>
      <c r="D39" s="37">
        <f>IF(データ!$V$1=3,ROUND(集計A!D39,6)/1000000,IF(データ!$V$1=2,ROUND(集計A!D39,3)/1000,集計A!D39))</f>
        <v>0</v>
      </c>
      <c r="E39" s="37">
        <f>IF(データ!$V$1=3,ROUND(集計A!E39,6)/1000000,IF(データ!$V$1=2,ROUND(集計A!E39,3)/1000,集計A!E39))</f>
        <v>0</v>
      </c>
      <c r="F39" s="37">
        <f>IF(データ!$V$1=3,ROUND(集計A!F39,6)/1000000,IF(データ!$V$1=2,ROUND(集計A!F39,3)/1000,集計A!F39))</f>
        <v>0</v>
      </c>
      <c r="G39" s="37">
        <f>IF(データ!$V$1=3,ROUND(集計A!G39,6)/1000000,IF(データ!$V$1=2,ROUND(集計A!G39,3)/1000,集計A!G39))</f>
        <v>0</v>
      </c>
    </row>
    <row r="40" spans="1:7" x14ac:dyDescent="0.5">
      <c r="A40" s="42">
        <v>1037000</v>
      </c>
      <c r="B40" s="35" t="s">
        <v>54</v>
      </c>
      <c r="C40" s="37">
        <f>IF(データ!$V$1=3,ROUND(集計A!C40,6)/1000000,IF(データ!$V$1=2,ROUND(集計A!C40,3)/1000,集計A!C40))</f>
        <v>224576.24</v>
      </c>
      <c r="D40" s="37">
        <f>IF(データ!$V$1=3,ROUND(集計A!D40,6)/1000000,IF(データ!$V$1=2,ROUND(集計A!D40,3)/1000,集計A!D40))</f>
        <v>4900</v>
      </c>
      <c r="E40" s="37">
        <f>IF(データ!$V$1=3,ROUND(集計A!E40,6)/1000000,IF(データ!$V$1=2,ROUND(集計A!E40,3)/1000,集計A!E40))</f>
        <v>5100</v>
      </c>
      <c r="F40" s="37">
        <f>IF(データ!$V$1=3,ROUND(集計A!F40,6)/1000000,IF(データ!$V$1=2,ROUND(集計A!F40,3)/1000,集計A!F40))</f>
        <v>-200</v>
      </c>
      <c r="G40" s="37">
        <f>IF(データ!$V$1=3,ROUND(集計A!G40,6)/1000000,IF(データ!$V$1=2,ROUND(集計A!G40,3)/1000,集計A!G40))</f>
        <v>224376.24</v>
      </c>
    </row>
    <row r="41" spans="1:7" x14ac:dyDescent="0.5">
      <c r="A41" s="42">
        <v>1038000</v>
      </c>
      <c r="B41" s="35" t="s">
        <v>200</v>
      </c>
      <c r="C41" s="37">
        <f>IF(データ!$V$1=3,ROUND(集計A!C41,6)/1000000,IF(データ!$V$1=2,ROUND(集計A!C41,3)/1000,集計A!C41))</f>
        <v>0</v>
      </c>
      <c r="D41" s="37">
        <f>IF(データ!$V$1=3,ROUND(集計A!D41,6)/1000000,IF(データ!$V$1=2,ROUND(集計A!D41,3)/1000,集計A!D41))</f>
        <v>0</v>
      </c>
      <c r="E41" s="37">
        <f>IF(データ!$V$1=3,ROUND(集計A!E41,6)/1000000,IF(データ!$V$1=2,ROUND(集計A!E41,3)/1000,集計A!E41))</f>
        <v>0</v>
      </c>
      <c r="F41" s="37">
        <f>IF(データ!$V$1=3,ROUND(集計A!F41,6)/1000000,IF(データ!$V$1=2,ROUND(集計A!F41,3)/1000,集計A!F41))</f>
        <v>0</v>
      </c>
      <c r="G41" s="37">
        <f>IF(データ!$V$1=3,ROUND(集計A!G41,6)/1000000,IF(データ!$V$1=2,ROUND(集計A!G41,3)/1000,集計A!G41))</f>
        <v>0</v>
      </c>
    </row>
    <row r="42" spans="1:7" x14ac:dyDescent="0.5">
      <c r="A42" s="42">
        <v>1039000</v>
      </c>
      <c r="B42" s="35" t="s">
        <v>55</v>
      </c>
      <c r="C42" s="37">
        <f>IF(データ!$V$1=3,ROUND(集計A!C42,6)/1000000,IF(データ!$V$1=2,ROUND(集計A!C42,3)/1000,集計A!C42))</f>
        <v>0</v>
      </c>
      <c r="D42" s="37">
        <f>IF(データ!$V$1=3,ROUND(集計A!D42,6)/1000000,IF(データ!$V$1=2,ROUND(集計A!D42,3)/1000,集計A!D42))</f>
        <v>0</v>
      </c>
      <c r="E42" s="37">
        <f>IF(データ!$V$1=3,ROUND(集計A!E42,6)/1000000,IF(データ!$V$1=2,ROUND(集計A!E42,3)/1000,集計A!E42))</f>
        <v>0</v>
      </c>
      <c r="F42" s="37">
        <f>IF(データ!$V$1=3,ROUND(集計A!F42,6)/1000000,IF(データ!$V$1=2,ROUND(集計A!F42,3)/1000,集計A!F42))</f>
        <v>0</v>
      </c>
      <c r="G42" s="37">
        <f>IF(データ!$V$1=3,ROUND(集計A!G42,6)/1000000,IF(データ!$V$1=2,ROUND(集計A!G42,3)/1000,集計A!G42))</f>
        <v>0</v>
      </c>
    </row>
    <row r="43" spans="1:7" x14ac:dyDescent="0.5">
      <c r="A43" s="42">
        <v>1040000</v>
      </c>
      <c r="B43" s="35" t="s">
        <v>56</v>
      </c>
      <c r="C43" s="37">
        <f>IF(データ!$V$1=3,ROUND(集計A!C43,6)/1000000,IF(データ!$V$1=2,ROUND(集計A!C43,3)/1000,集計A!C43))</f>
        <v>16477.429</v>
      </c>
      <c r="D43" s="37">
        <f>IF(データ!$V$1=3,ROUND(集計A!D43,6)/1000000,IF(データ!$V$1=2,ROUND(集計A!D43,3)/1000,集計A!D43))</f>
        <v>11783.837</v>
      </c>
      <c r="E43" s="37">
        <f>IF(データ!$V$1=3,ROUND(集計A!E43,6)/1000000,IF(データ!$V$1=2,ROUND(集計A!E43,3)/1000,集計A!E43))</f>
        <v>6095.5330000000004</v>
      </c>
      <c r="F43" s="37">
        <f>IF(データ!$V$1=3,ROUND(集計A!F43,6)/1000000,IF(データ!$V$1=2,ROUND(集計A!F43,3)/1000,集計A!F43))</f>
        <v>5688.3040000000001</v>
      </c>
      <c r="G43" s="37">
        <f>IF(データ!$V$1=3,ROUND(集計A!G43,6)/1000000,IF(データ!$V$1=2,ROUND(集計A!G43,3)/1000,集計A!G43))</f>
        <v>22165.733</v>
      </c>
    </row>
    <row r="44" spans="1:7" x14ac:dyDescent="0.5">
      <c r="A44" s="42">
        <v>1041000</v>
      </c>
      <c r="B44" s="35" t="s">
        <v>57</v>
      </c>
      <c r="C44" s="37">
        <f>IF(データ!$V$1=3,ROUND(集計A!C44,6)/1000000,IF(データ!$V$1=2,ROUND(集計A!C44,3)/1000,集計A!C44))</f>
        <v>109341.58</v>
      </c>
      <c r="D44" s="37">
        <f>IF(データ!$V$1=3,ROUND(集計A!D44,6)/1000000,IF(データ!$V$1=2,ROUND(集計A!D44,3)/1000,集計A!D44))</f>
        <v>0</v>
      </c>
      <c r="E44" s="37">
        <f>IF(データ!$V$1=3,ROUND(集計A!E44,6)/1000000,IF(データ!$V$1=2,ROUND(集計A!E44,3)/1000,集計A!E44))</f>
        <v>0</v>
      </c>
      <c r="F44" s="37">
        <f>IF(データ!$V$1=3,ROUND(集計A!F44,6)/1000000,IF(データ!$V$1=2,ROUND(集計A!F44,3)/1000,集計A!F44))</f>
        <v>0</v>
      </c>
      <c r="G44" s="37">
        <f>IF(データ!$V$1=3,ROUND(集計A!G44,6)/1000000,IF(データ!$V$1=2,ROUND(集計A!G44,3)/1000,集計A!G44))</f>
        <v>109341.58</v>
      </c>
    </row>
    <row r="45" spans="1:7" x14ac:dyDescent="0.5">
      <c r="A45" s="42">
        <v>1042000</v>
      </c>
      <c r="B45" s="35" t="s">
        <v>58</v>
      </c>
      <c r="C45" s="37">
        <f>IF(データ!$V$1=3,ROUND(集計A!C45,6)/1000000,IF(データ!$V$1=2,ROUND(集計A!C45,3)/1000,集計A!C45))</f>
        <v>1669870.4080000001</v>
      </c>
      <c r="D45" s="37">
        <f>IF(データ!$V$1=3,ROUND(集計A!D45,6)/1000000,IF(データ!$V$1=2,ROUND(集計A!D45,3)/1000,集計A!D45))</f>
        <v>271151.03200000001</v>
      </c>
      <c r="E45" s="37">
        <f>IF(データ!$V$1=3,ROUND(集計A!E45,6)/1000000,IF(データ!$V$1=2,ROUND(集計A!E45,3)/1000,集計A!E45))</f>
        <v>93335.135999999999</v>
      </c>
      <c r="F45" s="37">
        <f>IF(データ!$V$1=3,ROUND(集計A!F45,6)/1000000,IF(データ!$V$1=2,ROUND(集計A!F45,3)/1000,集計A!F45))</f>
        <v>177815.89600000001</v>
      </c>
      <c r="G45" s="37">
        <f>IF(データ!$V$1=3,ROUND(集計A!G45,6)/1000000,IF(データ!$V$1=2,ROUND(集計A!G45,3)/1000,集計A!G45))</f>
        <v>1847686.304</v>
      </c>
    </row>
    <row r="46" spans="1:7" x14ac:dyDescent="0.5">
      <c r="A46" s="42">
        <v>1043000</v>
      </c>
      <c r="B46" s="35" t="s">
        <v>201</v>
      </c>
      <c r="C46" s="37">
        <f>IF(データ!$V$1=3,ROUND(集計A!C46,6)/1000000,IF(データ!$V$1=2,ROUND(集計A!C46,3)/1000,集計A!C46))</f>
        <v>0</v>
      </c>
      <c r="D46" s="37">
        <f>IF(データ!$V$1=3,ROUND(集計A!D46,6)/1000000,IF(データ!$V$1=2,ROUND(集計A!D46,3)/1000,集計A!D46))</f>
        <v>0</v>
      </c>
      <c r="E46" s="37">
        <f>IF(データ!$V$1=3,ROUND(集計A!E46,6)/1000000,IF(データ!$V$1=2,ROUND(集計A!E46,3)/1000,集計A!E46))</f>
        <v>0</v>
      </c>
      <c r="F46" s="37">
        <f>IF(データ!$V$1=3,ROUND(集計A!F46,6)/1000000,IF(データ!$V$1=2,ROUND(集計A!F46,3)/1000,集計A!F46))</f>
        <v>0</v>
      </c>
      <c r="G46" s="37">
        <f>IF(データ!$V$1=3,ROUND(集計A!G46,6)/1000000,IF(データ!$V$1=2,ROUND(集計A!G46,3)/1000,集計A!G46))</f>
        <v>0</v>
      </c>
    </row>
    <row r="47" spans="1:7" x14ac:dyDescent="0.5">
      <c r="A47" s="42">
        <v>1044000</v>
      </c>
      <c r="B47" s="35" t="s">
        <v>202</v>
      </c>
      <c r="C47" s="37">
        <f>IF(データ!$V$1=3,ROUND(集計A!C47,6)/1000000,IF(データ!$V$1=2,ROUND(集計A!C47,3)/1000,集計A!C47))</f>
        <v>1669870.4080000001</v>
      </c>
      <c r="D47" s="37">
        <f>IF(データ!$V$1=3,ROUND(集計A!D47,6)/1000000,IF(データ!$V$1=2,ROUND(集計A!D47,3)/1000,集計A!D47))</f>
        <v>271151.03200000001</v>
      </c>
      <c r="E47" s="37">
        <f>IF(データ!$V$1=3,ROUND(集計A!E47,6)/1000000,IF(データ!$V$1=2,ROUND(集計A!E47,3)/1000,集計A!E47))</f>
        <v>93335.135999999999</v>
      </c>
      <c r="F47" s="37">
        <f>IF(データ!$V$1=3,ROUND(集計A!F47,6)/1000000,IF(データ!$V$1=2,ROUND(集計A!F47,3)/1000,集計A!F47))</f>
        <v>177815.89600000001</v>
      </c>
      <c r="G47" s="37">
        <f>IF(データ!$V$1=3,ROUND(集計A!G47,6)/1000000,IF(データ!$V$1=2,ROUND(集計A!G47,3)/1000,集計A!G47))</f>
        <v>1847686.304</v>
      </c>
    </row>
    <row r="48" spans="1:7" x14ac:dyDescent="0.5">
      <c r="A48" s="42">
        <v>1045000</v>
      </c>
      <c r="B48" s="35" t="s">
        <v>203</v>
      </c>
      <c r="C48" s="37">
        <f>IF(データ!$V$1=3,ROUND(集計A!C48,6)/1000000,IF(データ!$V$1=2,ROUND(集計A!C48,3)/1000,集計A!C48))</f>
        <v>0</v>
      </c>
      <c r="D48" s="37">
        <f>IF(データ!$V$1=3,ROUND(集計A!D48,6)/1000000,IF(データ!$V$1=2,ROUND(集計A!D48,3)/1000,集計A!D48))</f>
        <v>0</v>
      </c>
      <c r="E48" s="37">
        <f>IF(データ!$V$1=3,ROUND(集計A!E48,6)/1000000,IF(データ!$V$1=2,ROUND(集計A!E48,3)/1000,集計A!E48))</f>
        <v>0</v>
      </c>
      <c r="F48" s="37">
        <f>IF(データ!$V$1=3,ROUND(集計A!F48,6)/1000000,IF(データ!$V$1=2,ROUND(集計A!F48,3)/1000,集計A!F48))</f>
        <v>0</v>
      </c>
      <c r="G48" s="37">
        <f>IF(データ!$V$1=3,ROUND(集計A!G48,6)/1000000,IF(データ!$V$1=2,ROUND(集計A!G48,3)/1000,集計A!G48))</f>
        <v>0</v>
      </c>
    </row>
    <row r="49" spans="1:7" x14ac:dyDescent="0.5">
      <c r="A49" s="42">
        <v>1046000</v>
      </c>
      <c r="B49" s="35" t="s">
        <v>204</v>
      </c>
      <c r="C49" s="37">
        <f>IF(データ!$V$1=3,ROUND(集計A!C49,6)/1000000,IF(データ!$V$1=2,ROUND(集計A!C49,3)/1000,集計A!C49))</f>
        <v>-1095.0139999999999</v>
      </c>
      <c r="D49" s="37">
        <f>IF(データ!$V$1=3,ROUND(集計A!D49,6)/1000000,IF(データ!$V$1=2,ROUND(集計A!D49,3)/1000,集計A!D49))</f>
        <v>593.16999999999996</v>
      </c>
      <c r="E49" s="37">
        <f>IF(データ!$V$1=3,ROUND(集計A!E49,6)/1000000,IF(データ!$V$1=2,ROUND(集計A!E49,3)/1000,集計A!E49))</f>
        <v>885.06100000000004</v>
      </c>
      <c r="F49" s="37">
        <f>IF(データ!$V$1=3,ROUND(集計A!F49,6)/1000000,IF(データ!$V$1=2,ROUND(集計A!F49,3)/1000,集計A!F49))</f>
        <v>-291.89100000000002</v>
      </c>
      <c r="G49" s="37">
        <f>IF(データ!$V$1=3,ROUND(集計A!G49,6)/1000000,IF(データ!$V$1=2,ROUND(集計A!G49,3)/1000,集計A!G49))</f>
        <v>-1386.905</v>
      </c>
    </row>
    <row r="50" spans="1:7" x14ac:dyDescent="0.5">
      <c r="A50" s="42">
        <v>1047000</v>
      </c>
      <c r="B50" s="35" t="s">
        <v>61</v>
      </c>
      <c r="C50" s="37">
        <f>IF(データ!$V$1=3,ROUND(集計A!C50,6)/1000000,IF(データ!$V$1=2,ROUND(集計A!C50,3)/1000,集計A!C50))</f>
        <v>1330159.949</v>
      </c>
      <c r="D50" s="37">
        <f>IF(データ!$V$1=3,ROUND(集計A!D50,6)/1000000,IF(データ!$V$1=2,ROUND(集計A!D50,3)/1000,集計A!D50))</f>
        <v>9174416.5219999999</v>
      </c>
      <c r="E50" s="37">
        <f>IF(データ!$V$1=3,ROUND(集計A!E50,6)/1000000,IF(データ!$V$1=2,ROUND(集計A!E50,3)/1000,集計A!E50))</f>
        <v>9273784.4379999992</v>
      </c>
      <c r="F50" s="37">
        <f>IF(データ!$V$1=3,ROUND(集計A!F50,6)/1000000,IF(データ!$V$1=2,ROUND(集計A!F50,3)/1000,集計A!F50))</f>
        <v>-99367.915999999997</v>
      </c>
      <c r="G50" s="37">
        <f>IF(データ!$V$1=3,ROUND(集計A!G50,6)/1000000,IF(データ!$V$1=2,ROUND(集計A!G50,3)/1000,集計A!G50))</f>
        <v>1230792.0330000001</v>
      </c>
    </row>
    <row r="51" spans="1:7" x14ac:dyDescent="0.5">
      <c r="A51" s="42">
        <v>1048000</v>
      </c>
      <c r="B51" s="35" t="s">
        <v>62</v>
      </c>
      <c r="C51" s="37">
        <f>IF(データ!$V$1=3,ROUND(集計A!C51,6)/1000000,IF(データ!$V$1=2,ROUND(集計A!C51,3)/1000,集計A!C51))</f>
        <v>549489.29099999997</v>
      </c>
      <c r="D51" s="37">
        <f>IF(データ!$V$1=3,ROUND(集計A!D51,6)/1000000,IF(データ!$V$1=2,ROUND(集計A!D51,3)/1000,集計A!D51))</f>
        <v>9117980.1679999996</v>
      </c>
      <c r="E51" s="37">
        <f>IF(データ!$V$1=3,ROUND(集計A!E51,6)/1000000,IF(データ!$V$1=2,ROUND(集計A!E51,3)/1000,集計A!E51))</f>
        <v>9241205.6720000003</v>
      </c>
      <c r="F51" s="37">
        <f>IF(データ!$V$1=3,ROUND(集計A!F51,6)/1000000,IF(データ!$V$1=2,ROUND(集計A!F51,3)/1000,集計A!F51))</f>
        <v>-123225.504</v>
      </c>
      <c r="G51" s="37">
        <f>IF(データ!$V$1=3,ROUND(集計A!G51,6)/1000000,IF(データ!$V$1=2,ROUND(集計A!G51,3)/1000,集計A!G51))</f>
        <v>426263.78700000001</v>
      </c>
    </row>
    <row r="52" spans="1:7" x14ac:dyDescent="0.5">
      <c r="A52" s="42">
        <v>1049000</v>
      </c>
      <c r="B52" s="35" t="s">
        <v>63</v>
      </c>
      <c r="C52" s="37">
        <f>IF(データ!$V$1=3,ROUND(集計A!C52,6)/1000000,IF(データ!$V$1=2,ROUND(集計A!C52,3)/1000,集計A!C52))</f>
        <v>6101.1589999999997</v>
      </c>
      <c r="D52" s="37">
        <f>IF(データ!$V$1=3,ROUND(集計A!D52,6)/1000000,IF(データ!$V$1=2,ROUND(集計A!D52,3)/1000,集計A!D52))</f>
        <v>5105.799</v>
      </c>
      <c r="E52" s="37">
        <f>IF(データ!$V$1=3,ROUND(集計A!E52,6)/1000000,IF(データ!$V$1=2,ROUND(集計A!E52,3)/1000,集計A!E52))</f>
        <v>6101.1589999999997</v>
      </c>
      <c r="F52" s="37">
        <f>IF(データ!$V$1=3,ROUND(集計A!F52,6)/1000000,IF(データ!$V$1=2,ROUND(集計A!F52,3)/1000,集計A!F52))</f>
        <v>-995.36</v>
      </c>
      <c r="G52" s="37">
        <f>IF(データ!$V$1=3,ROUND(集計A!G52,6)/1000000,IF(データ!$V$1=2,ROUND(集計A!G52,3)/1000,集計A!G52))</f>
        <v>5105.799</v>
      </c>
    </row>
    <row r="53" spans="1:7" x14ac:dyDescent="0.5">
      <c r="A53" s="42">
        <v>1050000</v>
      </c>
      <c r="B53" s="35" t="s">
        <v>64</v>
      </c>
      <c r="C53" s="37">
        <f>IF(データ!$V$1=3,ROUND(集計A!C53,6)/1000000,IF(データ!$V$1=2,ROUND(集計A!C53,3)/1000,集計A!C53))</f>
        <v>0</v>
      </c>
      <c r="D53" s="37">
        <f>IF(データ!$V$1=3,ROUND(集計A!D53,6)/1000000,IF(データ!$V$1=2,ROUND(集計A!D53,3)/1000,集計A!D53))</f>
        <v>0</v>
      </c>
      <c r="E53" s="37">
        <f>IF(データ!$V$1=3,ROUND(集計A!E53,6)/1000000,IF(データ!$V$1=2,ROUND(集計A!E53,3)/1000,集計A!E53))</f>
        <v>0</v>
      </c>
      <c r="F53" s="37">
        <f>IF(データ!$V$1=3,ROUND(集計A!F53,6)/1000000,IF(データ!$V$1=2,ROUND(集計A!F53,3)/1000,集計A!F53))</f>
        <v>0</v>
      </c>
      <c r="G53" s="37">
        <f>IF(データ!$V$1=3,ROUND(集計A!G53,6)/1000000,IF(データ!$V$1=2,ROUND(集計A!G53,3)/1000,集計A!G53))</f>
        <v>0</v>
      </c>
    </row>
    <row r="54" spans="1:7" x14ac:dyDescent="0.5">
      <c r="A54" s="42">
        <v>1051000</v>
      </c>
      <c r="B54" s="35" t="s">
        <v>65</v>
      </c>
      <c r="C54" s="37">
        <f>IF(データ!$V$1=3,ROUND(集計A!C54,6)/1000000,IF(データ!$V$1=2,ROUND(集計A!C54,3)/1000,集計A!C54))</f>
        <v>775012.42299999995</v>
      </c>
      <c r="D54" s="37">
        <f>IF(データ!$V$1=3,ROUND(集計A!D54,6)/1000000,IF(データ!$V$1=2,ROUND(集計A!D54,3)/1000,集計A!D54))</f>
        <v>51171.135999999999</v>
      </c>
      <c r="E54" s="37">
        <f>IF(データ!$V$1=3,ROUND(集計A!E54,6)/1000000,IF(データ!$V$1=2,ROUND(集計A!E54,3)/1000,集計A!E54))</f>
        <v>26464</v>
      </c>
      <c r="F54" s="37">
        <f>IF(データ!$V$1=3,ROUND(集計A!F54,6)/1000000,IF(データ!$V$1=2,ROUND(集計A!F54,3)/1000,集計A!F54))</f>
        <v>24707.135999999999</v>
      </c>
      <c r="G54" s="37">
        <f>IF(データ!$V$1=3,ROUND(集計A!G54,6)/1000000,IF(データ!$V$1=2,ROUND(集計A!G54,3)/1000,集計A!G54))</f>
        <v>799719.55900000001</v>
      </c>
    </row>
    <row r="55" spans="1:7" x14ac:dyDescent="0.5">
      <c r="A55" s="42">
        <v>1052000</v>
      </c>
      <c r="B55" s="35" t="s">
        <v>66</v>
      </c>
      <c r="C55" s="37">
        <f>IF(データ!$V$1=3,ROUND(集計A!C55,6)/1000000,IF(データ!$V$1=2,ROUND(集計A!C55,3)/1000,集計A!C55))</f>
        <v>670592.72</v>
      </c>
      <c r="D55" s="37">
        <f>IF(データ!$V$1=3,ROUND(集計A!D55,6)/1000000,IF(データ!$V$1=2,ROUND(集計A!D55,3)/1000,集計A!D55))</f>
        <v>20161.135999999999</v>
      </c>
      <c r="E55" s="37">
        <f>IF(データ!$V$1=3,ROUND(集計A!E55,6)/1000000,IF(データ!$V$1=2,ROUND(集計A!E55,3)/1000,集計A!E55))</f>
        <v>20000</v>
      </c>
      <c r="F55" s="37">
        <f>IF(データ!$V$1=3,ROUND(集計A!F55,6)/1000000,IF(データ!$V$1=2,ROUND(集計A!F55,3)/1000,集計A!F55))</f>
        <v>161.136</v>
      </c>
      <c r="G55" s="37">
        <f>IF(データ!$V$1=3,ROUND(集計A!G55,6)/1000000,IF(データ!$V$1=2,ROUND(集計A!G55,3)/1000,集計A!G55))</f>
        <v>670753.85600000003</v>
      </c>
    </row>
    <row r="56" spans="1:7" x14ac:dyDescent="0.5">
      <c r="A56" s="42">
        <v>1053000</v>
      </c>
      <c r="B56" s="35" t="s">
        <v>205</v>
      </c>
      <c r="C56" s="37">
        <f>IF(データ!$V$1=3,ROUND(集計A!C56,6)/1000000,IF(データ!$V$1=2,ROUND(集計A!C56,3)/1000,集計A!C56))</f>
        <v>104419.70299999999</v>
      </c>
      <c r="D56" s="37">
        <f>IF(データ!$V$1=3,ROUND(集計A!D56,6)/1000000,IF(データ!$V$1=2,ROUND(集計A!D56,3)/1000,集計A!D56))</f>
        <v>31010</v>
      </c>
      <c r="E56" s="37">
        <f>IF(データ!$V$1=3,ROUND(集計A!E56,6)/1000000,IF(データ!$V$1=2,ROUND(集計A!E56,3)/1000,集計A!E56))</f>
        <v>6464</v>
      </c>
      <c r="F56" s="37">
        <f>IF(データ!$V$1=3,ROUND(集計A!F56,6)/1000000,IF(データ!$V$1=2,ROUND(集計A!F56,3)/1000,集計A!F56))</f>
        <v>24546</v>
      </c>
      <c r="G56" s="37">
        <f>IF(データ!$V$1=3,ROUND(集計A!G56,6)/1000000,IF(データ!$V$1=2,ROUND(集計A!G56,3)/1000,集計A!G56))</f>
        <v>128965.70299999999</v>
      </c>
    </row>
    <row r="57" spans="1:7" x14ac:dyDescent="0.5">
      <c r="A57" s="42">
        <v>1054000</v>
      </c>
      <c r="B57" s="35" t="s">
        <v>68</v>
      </c>
      <c r="C57" s="37">
        <f>IF(データ!$V$1=3,ROUND(集計A!C57,6)/1000000,IF(データ!$V$1=2,ROUND(集計A!C57,3)/1000,集計A!C57))</f>
        <v>0</v>
      </c>
      <c r="D57" s="37">
        <f>IF(データ!$V$1=3,ROUND(集計A!D57,6)/1000000,IF(データ!$V$1=2,ROUND(集計A!D57,3)/1000,集計A!D57))</f>
        <v>0</v>
      </c>
      <c r="E57" s="37">
        <f>IF(データ!$V$1=3,ROUND(集計A!E57,6)/1000000,IF(データ!$V$1=2,ROUND(集計A!E57,3)/1000,集計A!E57))</f>
        <v>0</v>
      </c>
      <c r="F57" s="37">
        <f>IF(データ!$V$1=3,ROUND(集計A!F57,6)/1000000,IF(データ!$V$1=2,ROUND(集計A!F57,3)/1000,集計A!F57))</f>
        <v>0</v>
      </c>
      <c r="G57" s="37">
        <f>IF(データ!$V$1=3,ROUND(集計A!G57,6)/1000000,IF(データ!$V$1=2,ROUND(集計A!G57,3)/1000,集計A!G57))</f>
        <v>0</v>
      </c>
    </row>
    <row r="58" spans="1:7" x14ac:dyDescent="0.5">
      <c r="A58" s="42">
        <v>1055000</v>
      </c>
      <c r="B58" s="35" t="s">
        <v>206</v>
      </c>
      <c r="C58" s="37">
        <f>IF(データ!$V$1=3,ROUND(集計A!C58,6)/1000000,IF(データ!$V$1=2,ROUND(集計A!C58,3)/1000,集計A!C58))</f>
        <v>0</v>
      </c>
      <c r="D58" s="37">
        <f>IF(データ!$V$1=3,ROUND(集計A!D58,6)/1000000,IF(データ!$V$1=2,ROUND(集計A!D58,3)/1000,集計A!D58))</f>
        <v>0</v>
      </c>
      <c r="E58" s="37">
        <f>IF(データ!$V$1=3,ROUND(集計A!E58,6)/1000000,IF(データ!$V$1=2,ROUND(集計A!E58,3)/1000,集計A!E58))</f>
        <v>0</v>
      </c>
      <c r="F58" s="37">
        <f>IF(データ!$V$1=3,ROUND(集計A!F58,6)/1000000,IF(データ!$V$1=2,ROUND(集計A!F58,3)/1000,集計A!F58))</f>
        <v>0</v>
      </c>
      <c r="G58" s="37">
        <f>IF(データ!$V$1=3,ROUND(集計A!G58,6)/1000000,IF(データ!$V$1=2,ROUND(集計A!G58,3)/1000,集計A!G58))</f>
        <v>0</v>
      </c>
    </row>
    <row r="59" spans="1:7" x14ac:dyDescent="0.5">
      <c r="A59" s="42">
        <v>1056000</v>
      </c>
      <c r="B59" s="35" t="s">
        <v>597</v>
      </c>
      <c r="C59" s="37">
        <f>IF(データ!$V$1=3,ROUND(集計A!C59,6)/1000000,IF(データ!$V$1=2,ROUND(集計A!C59,3)/1000,集計A!C59))</f>
        <v>-442.92399999999998</v>
      </c>
      <c r="D59" s="37">
        <f>IF(データ!$V$1=3,ROUND(集計A!D59,6)/1000000,IF(データ!$V$1=2,ROUND(集計A!D59,3)/1000,集計A!D59))</f>
        <v>159.41900000000001</v>
      </c>
      <c r="E59" s="37">
        <f>IF(データ!$V$1=3,ROUND(集計A!E59,6)/1000000,IF(データ!$V$1=2,ROUND(集計A!E59,3)/1000,集計A!E59))</f>
        <v>13.606999999999999</v>
      </c>
      <c r="F59" s="37">
        <f>IF(データ!$V$1=3,ROUND(集計A!F59,6)/1000000,IF(データ!$V$1=2,ROUND(集計A!F59,3)/1000,集計A!F59))</f>
        <v>145.81200000000001</v>
      </c>
      <c r="G59" s="37">
        <f>IF(データ!$V$1=3,ROUND(集計A!G59,6)/1000000,IF(データ!$V$1=2,ROUND(集計A!G59,3)/1000,集計A!G59))</f>
        <v>-297.11200000000002</v>
      </c>
    </row>
    <row r="60" spans="1:7" x14ac:dyDescent="0.5">
      <c r="A60" s="42">
        <v>1057000</v>
      </c>
      <c r="B60" s="35" t="s">
        <v>208</v>
      </c>
      <c r="C60" s="37">
        <f>IF(データ!$V$1=3,ROUND(集計A!C60,6)/1000000,IF(データ!$V$1=2,ROUND(集計A!C60,3)/1000,集計A!C60))</f>
        <v>14022310.967</v>
      </c>
      <c r="D60" s="37">
        <f>IF(データ!$V$1=3,ROUND(集計A!D60,6)/1000000,IF(データ!$V$1=2,ROUND(集計A!D60,3)/1000,集計A!D60))</f>
        <v>10357842.171</v>
      </c>
      <c r="E60" s="37">
        <f>IF(データ!$V$1=3,ROUND(集計A!E60,6)/1000000,IF(データ!$V$1=2,ROUND(集計A!E60,3)/1000,集計A!E60))</f>
        <v>10321678.723999999</v>
      </c>
      <c r="F60" s="37">
        <f>IF(データ!$V$1=3,ROUND(集計A!F60,6)/1000000,IF(データ!$V$1=2,ROUND(集計A!F60,3)/1000,集計A!F60))</f>
        <v>-36163.447</v>
      </c>
      <c r="G60" s="37">
        <f>IF(データ!$V$1=3,ROUND(集計A!G60,6)/1000000,IF(データ!$V$1=2,ROUND(集計A!G60,3)/1000,集計A!G60))</f>
        <v>13986147.52</v>
      </c>
    </row>
    <row r="61" spans="1:7" x14ac:dyDescent="0.5">
      <c r="A61" s="42">
        <v>1058000</v>
      </c>
      <c r="B61" s="35" t="s">
        <v>209</v>
      </c>
      <c r="C61" s="37">
        <f>IF(データ!$V$1=3,ROUND(集計A!C61,6)/1000000,IF(データ!$V$1=2,ROUND(集計A!C61,3)/1000,集計A!C61))</f>
        <v>5956589.4929999998</v>
      </c>
      <c r="D61" s="37">
        <f>IF(データ!$V$1=3,ROUND(集計A!D61,6)/1000000,IF(データ!$V$1=2,ROUND(集計A!D61,3)/1000,集計A!D61))</f>
        <v>1199975.868</v>
      </c>
      <c r="E61" s="37">
        <f>IF(データ!$V$1=3,ROUND(集計A!E61,6)/1000000,IF(データ!$V$1=2,ROUND(集計A!E61,3)/1000,集計A!E61))</f>
        <v>1102286.05</v>
      </c>
      <c r="F61" s="37">
        <f>IF(データ!$V$1=3,ROUND(集計A!F61,6)/1000000,IF(データ!$V$1=2,ROUND(集計A!F61,3)/1000,集計A!F61))</f>
        <v>-97689.817999999999</v>
      </c>
      <c r="G61" s="37">
        <f>IF(データ!$V$1=3,ROUND(集計A!G61,6)/1000000,IF(データ!$V$1=2,ROUND(集計A!G61,3)/1000,集計A!G61))</f>
        <v>5858899.6749999998</v>
      </c>
    </row>
    <row r="62" spans="1:7" x14ac:dyDescent="0.5">
      <c r="A62" s="42">
        <v>1059000</v>
      </c>
      <c r="B62" s="35" t="s">
        <v>6</v>
      </c>
      <c r="C62" s="37">
        <f>IF(データ!$V$1=3,ROUND(集計A!C62,6)/1000000,IF(データ!$V$1=2,ROUND(集計A!C62,3)/1000,集計A!C62))</f>
        <v>5356881.6629999997</v>
      </c>
      <c r="D62" s="37">
        <f>IF(データ!$V$1=3,ROUND(集計A!D62,6)/1000000,IF(データ!$V$1=2,ROUND(集計A!D62,3)/1000,集計A!D62))</f>
        <v>625946.82999999996</v>
      </c>
      <c r="E62" s="37">
        <f>IF(データ!$V$1=3,ROUND(集計A!E62,6)/1000000,IF(データ!$V$1=2,ROUND(集計A!E62,3)/1000,集計A!E62))</f>
        <v>514891</v>
      </c>
      <c r="F62" s="37">
        <f>IF(データ!$V$1=3,ROUND(集計A!F62,6)/1000000,IF(データ!$V$1=2,ROUND(集計A!F62,3)/1000,集計A!F62))</f>
        <v>-111055.83</v>
      </c>
      <c r="G62" s="37">
        <f>IF(データ!$V$1=3,ROUND(集計A!G62,6)/1000000,IF(データ!$V$1=2,ROUND(集計A!G62,3)/1000,集計A!G62))</f>
        <v>5245825.8329999996</v>
      </c>
    </row>
    <row r="63" spans="1:7" x14ac:dyDescent="0.5">
      <c r="A63" s="42">
        <v>1060000</v>
      </c>
      <c r="B63" s="35" t="s">
        <v>8</v>
      </c>
      <c r="C63" s="37">
        <f>IF(データ!$V$1=3,ROUND(集計A!C63,6)/1000000,IF(データ!$V$1=2,ROUND(集計A!C63,3)/1000,集計A!C63))</f>
        <v>4526057.6629999997</v>
      </c>
      <c r="D63" s="37">
        <f>IF(データ!$V$1=3,ROUND(集計A!D63,6)/1000000,IF(データ!$V$1=2,ROUND(集計A!D63,3)/1000,集計A!D63))</f>
        <v>625946.82999999996</v>
      </c>
      <c r="E63" s="37">
        <f>IF(データ!$V$1=3,ROUND(集計A!E63,6)/1000000,IF(データ!$V$1=2,ROUND(集計A!E63,3)/1000,集計A!E63))</f>
        <v>505887</v>
      </c>
      <c r="F63" s="37">
        <f>IF(データ!$V$1=3,ROUND(集計A!F63,6)/1000000,IF(データ!$V$1=2,ROUND(集計A!F63,3)/1000,集計A!F63))</f>
        <v>-120059.83</v>
      </c>
      <c r="G63" s="37">
        <f>IF(データ!$V$1=3,ROUND(集計A!G63,6)/1000000,IF(データ!$V$1=2,ROUND(集計A!G63,3)/1000,集計A!G63))</f>
        <v>4405997.8329999996</v>
      </c>
    </row>
    <row r="64" spans="1:7" x14ac:dyDescent="0.5">
      <c r="A64" s="42">
        <v>1061000</v>
      </c>
      <c r="B64" s="35" t="s">
        <v>10</v>
      </c>
      <c r="C64" s="37">
        <f>IF(データ!$V$1=3,ROUND(集計A!C64,6)/1000000,IF(データ!$V$1=2,ROUND(集計A!C64,3)/1000,集計A!C64))</f>
        <v>0</v>
      </c>
      <c r="D64" s="37">
        <f>IF(データ!$V$1=3,ROUND(集計A!D64,6)/1000000,IF(データ!$V$1=2,ROUND(集計A!D64,3)/1000,集計A!D64))</f>
        <v>0</v>
      </c>
      <c r="E64" s="37">
        <f>IF(データ!$V$1=3,ROUND(集計A!E64,6)/1000000,IF(データ!$V$1=2,ROUND(集計A!E64,3)/1000,集計A!E64))</f>
        <v>0</v>
      </c>
      <c r="F64" s="37">
        <f>IF(データ!$V$1=3,ROUND(集計A!F64,6)/1000000,IF(データ!$V$1=2,ROUND(集計A!F64,3)/1000,集計A!F64))</f>
        <v>0</v>
      </c>
      <c r="G64" s="37">
        <f>IF(データ!$V$1=3,ROUND(集計A!G64,6)/1000000,IF(データ!$V$1=2,ROUND(集計A!G64,3)/1000,集計A!G64))</f>
        <v>0</v>
      </c>
    </row>
    <row r="65" spans="1:7" x14ac:dyDescent="0.5">
      <c r="A65" s="42">
        <v>1062000</v>
      </c>
      <c r="B65" s="35" t="s">
        <v>12</v>
      </c>
      <c r="C65" s="37">
        <f>IF(データ!$V$1=3,ROUND(集計A!C65,6)/1000000,IF(データ!$V$1=2,ROUND(集計A!C65,3)/1000,集計A!C65))</f>
        <v>830824</v>
      </c>
      <c r="D65" s="37">
        <f>IF(データ!$V$1=3,ROUND(集計A!D65,6)/1000000,IF(データ!$V$1=2,ROUND(集計A!D65,3)/1000,集計A!D65))</f>
        <v>0</v>
      </c>
      <c r="E65" s="37">
        <f>IF(データ!$V$1=3,ROUND(集計A!E65,6)/1000000,IF(データ!$V$1=2,ROUND(集計A!E65,3)/1000,集計A!E65))</f>
        <v>9004</v>
      </c>
      <c r="F65" s="37">
        <f>IF(データ!$V$1=3,ROUND(集計A!F65,6)/1000000,IF(データ!$V$1=2,ROUND(集計A!F65,3)/1000,集計A!F65))</f>
        <v>9004</v>
      </c>
      <c r="G65" s="37">
        <f>IF(データ!$V$1=3,ROUND(集計A!G65,6)/1000000,IF(データ!$V$1=2,ROUND(集計A!G65,3)/1000,集計A!G65))</f>
        <v>839828</v>
      </c>
    </row>
    <row r="66" spans="1:7" x14ac:dyDescent="0.5">
      <c r="A66" s="42">
        <v>1063000</v>
      </c>
      <c r="B66" s="35" t="s">
        <v>14</v>
      </c>
      <c r="C66" s="37">
        <f>IF(データ!$V$1=3,ROUND(集計A!C66,6)/1000000,IF(データ!$V$1=2,ROUND(集計A!C66,3)/1000,集計A!C66))</f>
        <v>0</v>
      </c>
      <c r="D66" s="37">
        <f>IF(データ!$V$1=3,ROUND(集計A!D66,6)/1000000,IF(データ!$V$1=2,ROUND(集計A!D66,3)/1000,集計A!D66))</f>
        <v>0</v>
      </c>
      <c r="E66" s="37">
        <f>IF(データ!$V$1=3,ROUND(集計A!E66,6)/1000000,IF(データ!$V$1=2,ROUND(集計A!E66,3)/1000,集計A!E66))</f>
        <v>0</v>
      </c>
      <c r="F66" s="37">
        <f>IF(データ!$V$1=3,ROUND(集計A!F66,6)/1000000,IF(データ!$V$1=2,ROUND(集計A!F66,3)/1000,集計A!F66))</f>
        <v>0</v>
      </c>
      <c r="G66" s="37">
        <f>IF(データ!$V$1=3,ROUND(集計A!G66,6)/1000000,IF(データ!$V$1=2,ROUND(集計A!G66,3)/1000,集計A!G66))</f>
        <v>0</v>
      </c>
    </row>
    <row r="67" spans="1:7" x14ac:dyDescent="0.5">
      <c r="A67" s="42">
        <v>1064000</v>
      </c>
      <c r="B67" s="35" t="s">
        <v>16</v>
      </c>
      <c r="C67" s="37">
        <f>IF(データ!$V$1=3,ROUND(集計A!C67,6)/1000000,IF(データ!$V$1=2,ROUND(集計A!C67,3)/1000,集計A!C67))</f>
        <v>0</v>
      </c>
      <c r="D67" s="37">
        <f>IF(データ!$V$1=3,ROUND(集計A!D67,6)/1000000,IF(データ!$V$1=2,ROUND(集計A!D67,3)/1000,集計A!D67))</f>
        <v>0</v>
      </c>
      <c r="E67" s="37">
        <f>IF(データ!$V$1=3,ROUND(集計A!E67,6)/1000000,IF(データ!$V$1=2,ROUND(集計A!E67,3)/1000,集計A!E67))</f>
        <v>0</v>
      </c>
      <c r="F67" s="37">
        <f>IF(データ!$V$1=3,ROUND(集計A!F67,6)/1000000,IF(データ!$V$1=2,ROUND(集計A!F67,3)/1000,集計A!F67))</f>
        <v>0</v>
      </c>
      <c r="G67" s="37">
        <f>IF(データ!$V$1=3,ROUND(集計A!G67,6)/1000000,IF(データ!$V$1=2,ROUND(集計A!G67,3)/1000,集計A!G67))</f>
        <v>0</v>
      </c>
    </row>
    <row r="68" spans="1:7" x14ac:dyDescent="0.5">
      <c r="A68" s="42">
        <v>1065000</v>
      </c>
      <c r="B68" s="35" t="s">
        <v>18</v>
      </c>
      <c r="C68" s="37">
        <f>IF(データ!$V$1=3,ROUND(集計A!C68,6)/1000000,IF(データ!$V$1=2,ROUND(集計A!C68,3)/1000,集計A!C68))</f>
        <v>599707.82999999996</v>
      </c>
      <c r="D68" s="37">
        <f>IF(データ!$V$1=3,ROUND(集計A!D68,6)/1000000,IF(データ!$V$1=2,ROUND(集計A!D68,3)/1000,集計A!D68))</f>
        <v>574029.03799999994</v>
      </c>
      <c r="E68" s="37">
        <f>IF(データ!$V$1=3,ROUND(集計A!E68,6)/1000000,IF(データ!$V$1=2,ROUND(集計A!E68,3)/1000,集計A!E68))</f>
        <v>587395.05000000005</v>
      </c>
      <c r="F68" s="37">
        <f>IF(データ!$V$1=3,ROUND(集計A!F68,6)/1000000,IF(データ!$V$1=2,ROUND(集計A!F68,3)/1000,集計A!F68))</f>
        <v>13366.012000000001</v>
      </c>
      <c r="G68" s="37">
        <f>IF(データ!$V$1=3,ROUND(集計A!G68,6)/1000000,IF(データ!$V$1=2,ROUND(集計A!G68,3)/1000,集計A!G68))</f>
        <v>613073.84199999995</v>
      </c>
    </row>
    <row r="69" spans="1:7" x14ac:dyDescent="0.5">
      <c r="A69" s="42">
        <v>1066000</v>
      </c>
      <c r="B69" s="35" t="s">
        <v>20</v>
      </c>
      <c r="C69" s="37">
        <f>IF(データ!$V$1=3,ROUND(集計A!C69,6)/1000000,IF(データ!$V$1=2,ROUND(集計A!C69,3)/1000,集計A!C69))</f>
        <v>526947.69400000002</v>
      </c>
      <c r="D69" s="37">
        <f>IF(データ!$V$1=3,ROUND(集計A!D69,6)/1000000,IF(データ!$V$1=2,ROUND(集計A!D69,3)/1000,集計A!D69))</f>
        <v>517788.83399999997</v>
      </c>
      <c r="E69" s="37">
        <f>IF(データ!$V$1=3,ROUND(集計A!E69,6)/1000000,IF(データ!$V$1=2,ROUND(集計A!E69,3)/1000,集計A!E69))</f>
        <v>526251.82999999996</v>
      </c>
      <c r="F69" s="37">
        <f>IF(データ!$V$1=3,ROUND(集計A!F69,6)/1000000,IF(データ!$V$1=2,ROUND(集計A!F69,3)/1000,集計A!F69))</f>
        <v>8462.9959999999992</v>
      </c>
      <c r="G69" s="37">
        <f>IF(データ!$V$1=3,ROUND(集計A!G69,6)/1000000,IF(データ!$V$1=2,ROUND(集計A!G69,3)/1000,集計A!G69))</f>
        <v>535410.68999999994</v>
      </c>
    </row>
    <row r="70" spans="1:7" x14ac:dyDescent="0.5">
      <c r="A70" s="42">
        <v>1067000</v>
      </c>
      <c r="B70" s="35" t="s">
        <v>22</v>
      </c>
      <c r="C70" s="37">
        <f>IF(データ!$V$1=3,ROUND(集計A!C70,6)/1000000,IF(データ!$V$1=2,ROUND(集計A!C70,3)/1000,集計A!C70))</f>
        <v>0</v>
      </c>
      <c r="D70" s="37">
        <f>IF(データ!$V$1=3,ROUND(集計A!D70,6)/1000000,IF(データ!$V$1=2,ROUND(集計A!D70,3)/1000,集計A!D70))</f>
        <v>0</v>
      </c>
      <c r="E70" s="37">
        <f>IF(データ!$V$1=3,ROUND(集計A!E70,6)/1000000,IF(データ!$V$1=2,ROUND(集計A!E70,3)/1000,集計A!E70))</f>
        <v>0</v>
      </c>
      <c r="F70" s="37">
        <f>IF(データ!$V$1=3,ROUND(集計A!F70,6)/1000000,IF(データ!$V$1=2,ROUND(集計A!F70,3)/1000,集計A!F70))</f>
        <v>0</v>
      </c>
      <c r="G70" s="37">
        <f>IF(データ!$V$1=3,ROUND(集計A!G70,6)/1000000,IF(データ!$V$1=2,ROUND(集計A!G70,3)/1000,集計A!G70))</f>
        <v>0</v>
      </c>
    </row>
    <row r="71" spans="1:7" x14ac:dyDescent="0.5">
      <c r="A71" s="42">
        <v>1068000</v>
      </c>
      <c r="B71" s="35" t="s">
        <v>24</v>
      </c>
      <c r="C71" s="37">
        <f>IF(データ!$V$1=3,ROUND(集計A!C71,6)/1000000,IF(データ!$V$1=2,ROUND(集計A!C71,3)/1000,集計A!C71))</f>
        <v>0</v>
      </c>
      <c r="D71" s="37">
        <f>IF(データ!$V$1=3,ROUND(集計A!D71,6)/1000000,IF(データ!$V$1=2,ROUND(集計A!D71,3)/1000,集計A!D71))</f>
        <v>0</v>
      </c>
      <c r="E71" s="37">
        <f>IF(データ!$V$1=3,ROUND(集計A!E71,6)/1000000,IF(データ!$V$1=2,ROUND(集計A!E71,3)/1000,集計A!E71))</f>
        <v>0</v>
      </c>
      <c r="F71" s="37">
        <f>IF(データ!$V$1=3,ROUND(集計A!F71,6)/1000000,IF(データ!$V$1=2,ROUND(集計A!F71,3)/1000,集計A!F71))</f>
        <v>0</v>
      </c>
      <c r="G71" s="37">
        <f>IF(データ!$V$1=3,ROUND(集計A!G71,6)/1000000,IF(データ!$V$1=2,ROUND(集計A!G71,3)/1000,集計A!G71))</f>
        <v>0</v>
      </c>
    </row>
    <row r="72" spans="1:7" x14ac:dyDescent="0.5">
      <c r="A72" s="42">
        <v>1069000</v>
      </c>
      <c r="B72" s="35" t="s">
        <v>26</v>
      </c>
      <c r="C72" s="37">
        <f>IF(データ!$V$1=3,ROUND(集計A!C72,6)/1000000,IF(データ!$V$1=2,ROUND(集計A!C72,3)/1000,集計A!C72))</f>
        <v>0</v>
      </c>
      <c r="D72" s="37">
        <f>IF(データ!$V$1=3,ROUND(集計A!D72,6)/1000000,IF(データ!$V$1=2,ROUND(集計A!D72,3)/1000,集計A!D72))</f>
        <v>0</v>
      </c>
      <c r="E72" s="37">
        <f>IF(データ!$V$1=3,ROUND(集計A!E72,6)/1000000,IF(データ!$V$1=2,ROUND(集計A!E72,3)/1000,集計A!E72))</f>
        <v>0</v>
      </c>
      <c r="F72" s="37">
        <f>IF(データ!$V$1=3,ROUND(集計A!F72,6)/1000000,IF(データ!$V$1=2,ROUND(集計A!F72,3)/1000,集計A!F72))</f>
        <v>0</v>
      </c>
      <c r="G72" s="37">
        <f>IF(データ!$V$1=3,ROUND(集計A!G72,6)/1000000,IF(データ!$V$1=2,ROUND(集計A!G72,3)/1000,集計A!G72))</f>
        <v>0</v>
      </c>
    </row>
    <row r="73" spans="1:7" x14ac:dyDescent="0.5">
      <c r="A73" s="42">
        <v>1070000</v>
      </c>
      <c r="B73" s="35" t="s">
        <v>28</v>
      </c>
      <c r="C73" s="37">
        <f>IF(データ!$V$1=3,ROUND(集計A!C73,6)/1000000,IF(データ!$V$1=2,ROUND(集計A!C73,3)/1000,集計A!C73))</f>
        <v>0</v>
      </c>
      <c r="D73" s="37">
        <f>IF(データ!$V$1=3,ROUND(集計A!D73,6)/1000000,IF(データ!$V$1=2,ROUND(集計A!D73,3)/1000,集計A!D73))</f>
        <v>0</v>
      </c>
      <c r="E73" s="37">
        <f>IF(データ!$V$1=3,ROUND(集計A!E73,6)/1000000,IF(データ!$V$1=2,ROUND(集計A!E73,3)/1000,集計A!E73))</f>
        <v>0</v>
      </c>
      <c r="F73" s="37">
        <f>IF(データ!$V$1=3,ROUND(集計A!F73,6)/1000000,IF(データ!$V$1=2,ROUND(集計A!F73,3)/1000,集計A!F73))</f>
        <v>0</v>
      </c>
      <c r="G73" s="37">
        <f>IF(データ!$V$1=3,ROUND(集計A!G73,6)/1000000,IF(データ!$V$1=2,ROUND(集計A!G73,3)/1000,集計A!G73))</f>
        <v>0</v>
      </c>
    </row>
    <row r="74" spans="1:7" x14ac:dyDescent="0.5">
      <c r="A74" s="42">
        <v>1071000</v>
      </c>
      <c r="B74" s="35" t="s">
        <v>30</v>
      </c>
      <c r="C74" s="37">
        <f>IF(データ!$V$1=3,ROUND(集計A!C74,6)/1000000,IF(データ!$V$1=2,ROUND(集計A!C74,3)/1000,集計A!C74))</f>
        <v>56180.955999999998</v>
      </c>
      <c r="D74" s="37">
        <f>IF(データ!$V$1=3,ROUND(集計A!D74,6)/1000000,IF(データ!$V$1=2,ROUND(集計A!D74,3)/1000,集計A!D74))</f>
        <v>56180.955999999998</v>
      </c>
      <c r="E74" s="37">
        <f>IF(データ!$V$1=3,ROUND(集計A!E74,6)/1000000,IF(データ!$V$1=2,ROUND(集計A!E74,3)/1000,集計A!E74))</f>
        <v>61143.22</v>
      </c>
      <c r="F74" s="37">
        <f>IF(データ!$V$1=3,ROUND(集計A!F74,6)/1000000,IF(データ!$V$1=2,ROUND(集計A!F74,3)/1000,集計A!F74))</f>
        <v>4962.2640000000001</v>
      </c>
      <c r="G74" s="37">
        <f>IF(データ!$V$1=3,ROUND(集計A!G74,6)/1000000,IF(データ!$V$1=2,ROUND(集計A!G74,3)/1000,集計A!G74))</f>
        <v>61143.22</v>
      </c>
    </row>
    <row r="75" spans="1:7" x14ac:dyDescent="0.5">
      <c r="A75" s="42">
        <v>1072000</v>
      </c>
      <c r="B75" s="35" t="s">
        <v>32</v>
      </c>
      <c r="C75" s="37">
        <f>IF(データ!$V$1=3,ROUND(集計A!C75,6)/1000000,IF(データ!$V$1=2,ROUND(集計A!C75,3)/1000,集計A!C75))</f>
        <v>16579.18</v>
      </c>
      <c r="D75" s="37">
        <f>IF(データ!$V$1=3,ROUND(集計A!D75,6)/1000000,IF(データ!$V$1=2,ROUND(集計A!D75,3)/1000,集計A!D75))</f>
        <v>59.247999999999998</v>
      </c>
      <c r="E75" s="37">
        <f>IF(データ!$V$1=3,ROUND(集計A!E75,6)/1000000,IF(データ!$V$1=2,ROUND(集計A!E75,3)/1000,集計A!E75))</f>
        <v>0</v>
      </c>
      <c r="F75" s="37">
        <f>IF(データ!$V$1=3,ROUND(集計A!F75,6)/1000000,IF(データ!$V$1=2,ROUND(集計A!F75,3)/1000,集計A!F75))</f>
        <v>-59.247999999999998</v>
      </c>
      <c r="G75" s="37">
        <f>IF(データ!$V$1=3,ROUND(集計A!G75,6)/1000000,IF(データ!$V$1=2,ROUND(集計A!G75,3)/1000,集計A!G75))</f>
        <v>16519.932000000001</v>
      </c>
    </row>
    <row r="76" spans="1:7" x14ac:dyDescent="0.5">
      <c r="A76" s="42">
        <v>1073000</v>
      </c>
      <c r="B76" s="35" t="s">
        <v>210</v>
      </c>
      <c r="C76" s="37">
        <f>IF(データ!$V$1=3,ROUND(集計A!C76,6)/1000000,IF(データ!$V$1=2,ROUND(集計A!C76,3)/1000,集計A!C76))</f>
        <v>0</v>
      </c>
      <c r="D76" s="37">
        <f>IF(データ!$V$1=3,ROUND(集計A!D76,6)/1000000,IF(データ!$V$1=2,ROUND(集計A!D76,3)/1000,集計A!D76))</f>
        <v>0</v>
      </c>
      <c r="E76" s="37">
        <f>IF(データ!$V$1=3,ROUND(集計A!E76,6)/1000000,IF(データ!$V$1=2,ROUND(集計A!E76,3)/1000,集計A!E76))</f>
        <v>0</v>
      </c>
      <c r="F76" s="37">
        <f>IF(データ!$V$1=3,ROUND(集計A!F76,6)/1000000,IF(データ!$V$1=2,ROUND(集計A!F76,3)/1000,集計A!F76))</f>
        <v>0</v>
      </c>
      <c r="G76" s="37">
        <f>IF(データ!$V$1=3,ROUND(集計A!G76,6)/1000000,IF(データ!$V$1=2,ROUND(集計A!G76,3)/1000,集計A!G76))</f>
        <v>0</v>
      </c>
    </row>
    <row r="77" spans="1:7" x14ac:dyDescent="0.5">
      <c r="A77" s="42">
        <v>1074000</v>
      </c>
      <c r="B77" s="35" t="s">
        <v>211</v>
      </c>
      <c r="C77" s="37">
        <f>IF(データ!$V$1=3,ROUND(集計A!C77,6)/1000000,IF(データ!$V$1=2,ROUND(集計A!C77,3)/1000,集計A!C77))</f>
        <v>8065721.4740000004</v>
      </c>
      <c r="D77" s="37">
        <f>IF(データ!$V$1=3,ROUND(集計A!D77,6)/1000000,IF(データ!$V$1=2,ROUND(集計A!D77,3)/1000,集計A!D77))</f>
        <v>9157866.3029999994</v>
      </c>
      <c r="E77" s="37">
        <f>IF(データ!$V$1=3,ROUND(集計A!E77,6)/1000000,IF(データ!$V$1=2,ROUND(集計A!E77,3)/1000,集計A!E77))</f>
        <v>9219392.6740000006</v>
      </c>
      <c r="F77" s="37">
        <f>IF(データ!$V$1=3,ROUND(集計A!F77,6)/1000000,IF(データ!$V$1=2,ROUND(集計A!F77,3)/1000,集計A!F77))</f>
        <v>61526.370999999999</v>
      </c>
      <c r="G77" s="37">
        <f>IF(データ!$V$1=3,ROUND(集計A!G77,6)/1000000,IF(データ!$V$1=2,ROUND(集計A!G77,3)/1000,集計A!G77))</f>
        <v>8127247.8449999997</v>
      </c>
    </row>
    <row r="78" spans="1:7" x14ac:dyDescent="0.5">
      <c r="A78" s="42">
        <v>1075000</v>
      </c>
      <c r="B78" s="35" t="s">
        <v>40</v>
      </c>
      <c r="C78" s="37">
        <f>IF(データ!$V$1=3,ROUND(集計A!C78,6)/1000000,IF(データ!$V$1=2,ROUND(集計A!C78,3)/1000,集計A!C78))</f>
        <v>13467163.441</v>
      </c>
      <c r="D78" s="37">
        <f>IF(データ!$V$1=3,ROUND(集計A!D78,6)/1000000,IF(データ!$V$1=2,ROUND(集計A!D78,3)/1000,集計A!D78))</f>
        <v>652206.86399999994</v>
      </c>
      <c r="E78" s="37">
        <f>IF(データ!$V$1=3,ROUND(集計A!E78,6)/1000000,IF(データ!$V$1=2,ROUND(集計A!E78,3)/1000,集計A!E78))</f>
        <v>740118.46900000004</v>
      </c>
      <c r="F78" s="37">
        <f>IF(データ!$V$1=3,ROUND(集計A!F78,6)/1000000,IF(データ!$V$1=2,ROUND(集計A!F78,3)/1000,集計A!F78))</f>
        <v>87911.604999999996</v>
      </c>
      <c r="G78" s="37">
        <f>IF(データ!$V$1=3,ROUND(集計A!G78,6)/1000000,IF(データ!$V$1=2,ROUND(集計A!G78,3)/1000,集計A!G78))</f>
        <v>13555075.046</v>
      </c>
    </row>
    <row r="79" spans="1:7" x14ac:dyDescent="0.5">
      <c r="A79" s="42">
        <v>1076000</v>
      </c>
      <c r="B79" s="35" t="s">
        <v>42</v>
      </c>
      <c r="C79" s="37">
        <f>IF(データ!$V$1=3,ROUND(集計A!C79,6)/1000000,IF(データ!$V$1=2,ROUND(集計A!C79,3)/1000,集計A!C79))</f>
        <v>-5401441.9670000002</v>
      </c>
      <c r="D79" s="37">
        <f>IF(データ!$V$1=3,ROUND(集計A!D79,6)/1000000,IF(データ!$V$1=2,ROUND(集計A!D79,3)/1000,集計A!D79))</f>
        <v>8505659.4389999993</v>
      </c>
      <c r="E79" s="37">
        <f>IF(データ!$V$1=3,ROUND(集計A!E79,6)/1000000,IF(データ!$V$1=2,ROUND(集計A!E79,3)/1000,集計A!E79))</f>
        <v>8479274.2050000001</v>
      </c>
      <c r="F79" s="37">
        <f>IF(データ!$V$1=3,ROUND(集計A!F79,6)/1000000,IF(データ!$V$1=2,ROUND(集計A!F79,3)/1000,集計A!F79))</f>
        <v>-26385.234</v>
      </c>
      <c r="G79" s="37">
        <f>IF(データ!$V$1=3,ROUND(集計A!G79,6)/1000000,IF(データ!$V$1=2,ROUND(集計A!G79,3)/1000,集計A!G79))</f>
        <v>-5427827.2010000004</v>
      </c>
    </row>
    <row r="80" spans="1:7" x14ac:dyDescent="0.5">
      <c r="A80" s="42">
        <v>2001000</v>
      </c>
      <c r="B80" s="35" t="s">
        <v>98</v>
      </c>
      <c r="C80" s="37">
        <f>IF(データ!$V$1=3,ROUND(集計A!C80,6)/1000000,IF(データ!$V$1=2,ROUND(集計A!C80,3)/1000,集計A!C80))</f>
        <v>-223191.82399999999</v>
      </c>
      <c r="D80" s="37">
        <f>IF(データ!$V$1=3,ROUND(集計A!D80,6)/1000000,IF(データ!$V$1=2,ROUND(集計A!D80,3)/1000,集計A!D80))</f>
        <v>7156380.1500000004</v>
      </c>
      <c r="E80" s="37">
        <f>IF(データ!$V$1=3,ROUND(集計A!E80,6)/1000000,IF(データ!$V$1=2,ROUND(集計A!E80,3)/1000,集計A!E80))</f>
        <v>1057930.8859999999</v>
      </c>
      <c r="F80" s="37">
        <f>IF(データ!$V$1=3,ROUND(集計A!F80,6)/1000000,IF(データ!$V$1=2,ROUND(集計A!F80,3)/1000,集計A!F80))</f>
        <v>6098449.2640000004</v>
      </c>
      <c r="G80" s="37">
        <f>IF(データ!$V$1=3,ROUND(集計A!G80,6)/1000000,IF(データ!$V$1=2,ROUND(集計A!G80,3)/1000,集計A!G80))</f>
        <v>5875257.4400000004</v>
      </c>
    </row>
    <row r="81" spans="1:7" x14ac:dyDescent="0.5">
      <c r="A81" s="42">
        <v>2002000</v>
      </c>
      <c r="B81" s="35" t="s">
        <v>75</v>
      </c>
      <c r="C81" s="37">
        <f>IF(データ!$V$1=3,ROUND(集計A!C81,6)/1000000,IF(データ!$V$1=2,ROUND(集計A!C81,3)/1000,集計A!C81))</f>
        <v>-223191.82399999999</v>
      </c>
      <c r="D81" s="37">
        <f>IF(データ!$V$1=3,ROUND(集計A!D81,6)/1000000,IF(データ!$V$1=2,ROUND(集計A!D81,3)/1000,集計A!D81))</f>
        <v>7150028.1849999996</v>
      </c>
      <c r="E81" s="37">
        <f>IF(データ!$V$1=3,ROUND(集計A!E81,6)/1000000,IF(データ!$V$1=2,ROUND(集計A!E81,3)/1000,集計A!E81))</f>
        <v>681793.31400000001</v>
      </c>
      <c r="F81" s="37">
        <f>IF(データ!$V$1=3,ROUND(集計A!F81,6)/1000000,IF(データ!$V$1=2,ROUND(集計A!F81,3)/1000,集計A!F81))</f>
        <v>6468234.8710000003</v>
      </c>
      <c r="G81" s="37">
        <f>IF(データ!$V$1=3,ROUND(集計A!G81,6)/1000000,IF(データ!$V$1=2,ROUND(集計A!G81,3)/1000,集計A!G81))</f>
        <v>6245043.0470000003</v>
      </c>
    </row>
    <row r="82" spans="1:7" x14ac:dyDescent="0.5">
      <c r="A82" s="42">
        <v>2003000</v>
      </c>
      <c r="B82" s="35" t="s">
        <v>76</v>
      </c>
      <c r="C82" s="37">
        <f>IF(データ!$V$1=3,ROUND(集計A!C82,6)/1000000,IF(データ!$V$1=2,ROUND(集計A!C82,3)/1000,集計A!C82))</f>
        <v>0</v>
      </c>
      <c r="D82" s="37">
        <f>IF(データ!$V$1=3,ROUND(集計A!D82,6)/1000000,IF(データ!$V$1=2,ROUND(集計A!D82,3)/1000,集計A!D82))</f>
        <v>4076895.3149999999</v>
      </c>
      <c r="E82" s="37">
        <f>IF(データ!$V$1=3,ROUND(集計A!E82,6)/1000000,IF(データ!$V$1=2,ROUND(集計A!E82,3)/1000,集計A!E82))</f>
        <v>677817.91399999999</v>
      </c>
      <c r="F82" s="37">
        <f>IF(データ!$V$1=3,ROUND(集計A!F82,6)/1000000,IF(データ!$V$1=2,ROUND(集計A!F82,3)/1000,集計A!F82))</f>
        <v>3399077.4010000001</v>
      </c>
      <c r="G82" s="37">
        <f>IF(データ!$V$1=3,ROUND(集計A!G82,6)/1000000,IF(データ!$V$1=2,ROUND(集計A!G82,3)/1000,集計A!G82))</f>
        <v>3399077.4010000001</v>
      </c>
    </row>
    <row r="83" spans="1:7" x14ac:dyDescent="0.5">
      <c r="A83" s="42">
        <v>2004000</v>
      </c>
      <c r="B83" s="35" t="s">
        <v>77</v>
      </c>
      <c r="C83" s="37">
        <f>IF(データ!$V$1=3,ROUND(集計A!C83,6)/1000000,IF(データ!$V$1=2,ROUND(集計A!C83,3)/1000,集計A!C83))</f>
        <v>0</v>
      </c>
      <c r="D83" s="37">
        <f>IF(データ!$V$1=3,ROUND(集計A!D83,6)/1000000,IF(データ!$V$1=2,ROUND(集計A!D83,3)/1000,集計A!D83))</f>
        <v>1022086.287</v>
      </c>
      <c r="E83" s="37">
        <f>IF(データ!$V$1=3,ROUND(集計A!E83,6)/1000000,IF(データ!$V$1=2,ROUND(集計A!E83,3)/1000,集計A!E83))</f>
        <v>56180.955999999998</v>
      </c>
      <c r="F83" s="37">
        <f>IF(データ!$V$1=3,ROUND(集計A!F83,6)/1000000,IF(データ!$V$1=2,ROUND(集計A!F83,3)/1000,集計A!F83))</f>
        <v>965905.33100000001</v>
      </c>
      <c r="G83" s="37">
        <f>IF(データ!$V$1=3,ROUND(集計A!G83,6)/1000000,IF(データ!$V$1=2,ROUND(集計A!G83,3)/1000,集計A!G83))</f>
        <v>965905.33100000001</v>
      </c>
    </row>
    <row r="84" spans="1:7" x14ac:dyDescent="0.5">
      <c r="A84" s="42">
        <v>2005000</v>
      </c>
      <c r="B84" s="35" t="s">
        <v>213</v>
      </c>
      <c r="C84" s="37">
        <f>IF(データ!$V$1=3,ROUND(集計A!C84,6)/1000000,IF(データ!$V$1=2,ROUND(集計A!C84,3)/1000,集計A!C84))</f>
        <v>0</v>
      </c>
      <c r="D84" s="37">
        <f>IF(データ!$V$1=3,ROUND(集計A!D84,6)/1000000,IF(データ!$V$1=2,ROUND(集計A!D84,3)/1000,集計A!D84))</f>
        <v>790417.06299999997</v>
      </c>
      <c r="E84" s="37">
        <f>IF(データ!$V$1=3,ROUND(集計A!E84,6)/1000000,IF(データ!$V$1=2,ROUND(集計A!E84,3)/1000,集計A!E84))</f>
        <v>56180.955999999998</v>
      </c>
      <c r="F84" s="37">
        <f>IF(データ!$V$1=3,ROUND(集計A!F84,6)/1000000,IF(データ!$V$1=2,ROUND(集計A!F84,3)/1000,集計A!F84))</f>
        <v>734236.10699999996</v>
      </c>
      <c r="G84" s="37">
        <f>IF(データ!$V$1=3,ROUND(集計A!G84,6)/1000000,IF(データ!$V$1=2,ROUND(集計A!G84,3)/1000,集計A!G84))</f>
        <v>734236.10699999996</v>
      </c>
    </row>
    <row r="85" spans="1:7" x14ac:dyDescent="0.5">
      <c r="A85" s="42">
        <v>2006000</v>
      </c>
      <c r="B85" s="35" t="s">
        <v>78</v>
      </c>
      <c r="C85" s="37">
        <f>IF(データ!$V$1=3,ROUND(集計A!C85,6)/1000000,IF(データ!$V$1=2,ROUND(集計A!C85,3)/1000,集計A!C85))</f>
        <v>0</v>
      </c>
      <c r="D85" s="37">
        <f>IF(データ!$V$1=3,ROUND(集計A!D85,6)/1000000,IF(データ!$V$1=2,ROUND(集計A!D85,3)/1000,集計A!D85))</f>
        <v>61143.22</v>
      </c>
      <c r="E85" s="37">
        <f>IF(データ!$V$1=3,ROUND(集計A!E85,6)/1000000,IF(データ!$V$1=2,ROUND(集計A!E85,3)/1000,集計A!E85))</f>
        <v>0</v>
      </c>
      <c r="F85" s="37">
        <f>IF(データ!$V$1=3,ROUND(集計A!F85,6)/1000000,IF(データ!$V$1=2,ROUND(集計A!F85,3)/1000,集計A!F85))</f>
        <v>61143.22</v>
      </c>
      <c r="G85" s="37">
        <f>IF(データ!$V$1=3,ROUND(集計A!G85,6)/1000000,IF(データ!$V$1=2,ROUND(集計A!G85,3)/1000,集計A!G85))</f>
        <v>61143.22</v>
      </c>
    </row>
    <row r="86" spans="1:7" x14ac:dyDescent="0.5">
      <c r="A86" s="42">
        <v>2007000</v>
      </c>
      <c r="B86" s="35" t="s">
        <v>79</v>
      </c>
      <c r="C86" s="37">
        <f>IF(データ!$V$1=3,ROUND(集計A!C86,6)/1000000,IF(データ!$V$1=2,ROUND(集計A!C86,3)/1000,集計A!C86))</f>
        <v>0</v>
      </c>
      <c r="D86" s="37">
        <f>IF(データ!$V$1=3,ROUND(集計A!D86,6)/1000000,IF(データ!$V$1=2,ROUND(集計A!D86,3)/1000,集計A!D86))</f>
        <v>9004</v>
      </c>
      <c r="E86" s="37">
        <f>IF(データ!$V$1=3,ROUND(集計A!E86,6)/1000000,IF(データ!$V$1=2,ROUND(集計A!E86,3)/1000,集計A!E86))</f>
        <v>0</v>
      </c>
      <c r="F86" s="37">
        <f>IF(データ!$V$1=3,ROUND(集計A!F86,6)/1000000,IF(データ!$V$1=2,ROUND(集計A!F86,3)/1000,集計A!F86))</f>
        <v>9004</v>
      </c>
      <c r="G86" s="37">
        <f>IF(データ!$V$1=3,ROUND(集計A!G86,6)/1000000,IF(データ!$V$1=2,ROUND(集計A!G86,3)/1000,集計A!G86))</f>
        <v>9004</v>
      </c>
    </row>
    <row r="87" spans="1:7" x14ac:dyDescent="0.5">
      <c r="A87" s="42">
        <v>2008000</v>
      </c>
      <c r="B87" s="35" t="s">
        <v>80</v>
      </c>
      <c r="C87" s="37">
        <f>IF(データ!$V$1=3,ROUND(集計A!C87,6)/1000000,IF(データ!$V$1=2,ROUND(集計A!C87,3)/1000,集計A!C87))</f>
        <v>0</v>
      </c>
      <c r="D87" s="37">
        <f>IF(データ!$V$1=3,ROUND(集計A!D87,6)/1000000,IF(データ!$V$1=2,ROUND(集計A!D87,3)/1000,集計A!D87))</f>
        <v>161522.00399999999</v>
      </c>
      <c r="E87" s="37">
        <f>IF(データ!$V$1=3,ROUND(集計A!E87,6)/1000000,IF(データ!$V$1=2,ROUND(集計A!E87,3)/1000,集計A!E87))</f>
        <v>0</v>
      </c>
      <c r="F87" s="37">
        <f>IF(データ!$V$1=3,ROUND(集計A!F87,6)/1000000,IF(データ!$V$1=2,ROUND(集計A!F87,3)/1000,集計A!F87))</f>
        <v>161522.00399999999</v>
      </c>
      <c r="G87" s="37">
        <f>IF(データ!$V$1=3,ROUND(集計A!G87,6)/1000000,IF(データ!$V$1=2,ROUND(集計A!G87,3)/1000,集計A!G87))</f>
        <v>161522.00399999999</v>
      </c>
    </row>
    <row r="88" spans="1:7" x14ac:dyDescent="0.5">
      <c r="A88" s="42">
        <v>2009000</v>
      </c>
      <c r="B88" s="35" t="s">
        <v>81</v>
      </c>
      <c r="C88" s="37">
        <f>IF(データ!$V$1=3,ROUND(集計A!C88,6)/1000000,IF(データ!$V$1=2,ROUND(集計A!C88,3)/1000,集計A!C88))</f>
        <v>0</v>
      </c>
      <c r="D88" s="37">
        <f>IF(データ!$V$1=3,ROUND(集計A!D88,6)/1000000,IF(データ!$V$1=2,ROUND(集計A!D88,3)/1000,集計A!D88))</f>
        <v>2844293.932</v>
      </c>
      <c r="E88" s="37">
        <f>IF(データ!$V$1=3,ROUND(集計A!E88,6)/1000000,IF(データ!$V$1=2,ROUND(集計A!E88,3)/1000,集計A!E88))</f>
        <v>608305.1</v>
      </c>
      <c r="F88" s="37">
        <f>IF(データ!$V$1=3,ROUND(集計A!F88,6)/1000000,IF(データ!$V$1=2,ROUND(集計A!F88,3)/1000,集計A!F88))</f>
        <v>2235988.8319999999</v>
      </c>
      <c r="G88" s="37">
        <f>IF(データ!$V$1=3,ROUND(集計A!G88,6)/1000000,IF(データ!$V$1=2,ROUND(集計A!G88,3)/1000,集計A!G88))</f>
        <v>2235988.8319999999</v>
      </c>
    </row>
    <row r="89" spans="1:7" x14ac:dyDescent="0.5">
      <c r="A89" s="42">
        <v>2010000</v>
      </c>
      <c r="B89" s="35" t="s">
        <v>82</v>
      </c>
      <c r="C89" s="37">
        <f>IF(データ!$V$1=3,ROUND(集計A!C89,6)/1000000,IF(データ!$V$1=2,ROUND(集計A!C89,3)/1000,集計A!C89))</f>
        <v>0</v>
      </c>
      <c r="D89" s="37">
        <f>IF(データ!$V$1=3,ROUND(集計A!D89,6)/1000000,IF(データ!$V$1=2,ROUND(集計A!D89,3)/1000,集計A!D89))</f>
        <v>1575234.7169999999</v>
      </c>
      <c r="E89" s="37">
        <f>IF(データ!$V$1=3,ROUND(集計A!E89,6)/1000000,IF(データ!$V$1=2,ROUND(集計A!E89,3)/1000,集計A!E89))</f>
        <v>102515.8</v>
      </c>
      <c r="F89" s="37">
        <f>IF(データ!$V$1=3,ROUND(集計A!F89,6)/1000000,IF(データ!$V$1=2,ROUND(集計A!F89,3)/1000,集計A!F89))</f>
        <v>1472718.9169999999</v>
      </c>
      <c r="G89" s="37">
        <f>IF(データ!$V$1=3,ROUND(集計A!G89,6)/1000000,IF(データ!$V$1=2,ROUND(集計A!G89,3)/1000,集計A!G89))</f>
        <v>1472718.9169999999</v>
      </c>
    </row>
    <row r="90" spans="1:7" x14ac:dyDescent="0.5">
      <c r="A90" s="42">
        <v>2011000</v>
      </c>
      <c r="B90" s="35" t="s">
        <v>83</v>
      </c>
      <c r="C90" s="37">
        <f>IF(データ!$V$1=3,ROUND(集計A!C90,6)/1000000,IF(データ!$V$1=2,ROUND(集計A!C90,3)/1000,集計A!C90))</f>
        <v>0</v>
      </c>
      <c r="D90" s="37">
        <f>IF(データ!$V$1=3,ROUND(集計A!D90,6)/1000000,IF(データ!$V$1=2,ROUND(集計A!D90,3)/1000,集計A!D90))</f>
        <v>686196.946</v>
      </c>
      <c r="E90" s="37">
        <f>IF(データ!$V$1=3,ROUND(集計A!E90,6)/1000000,IF(データ!$V$1=2,ROUND(集計A!E90,3)/1000,集計A!E90))</f>
        <v>505789.3</v>
      </c>
      <c r="F90" s="37">
        <f>IF(データ!$V$1=3,ROUND(集計A!F90,6)/1000000,IF(データ!$V$1=2,ROUND(集計A!F90,3)/1000,集計A!F90))</f>
        <v>180407.64600000001</v>
      </c>
      <c r="G90" s="37">
        <f>IF(データ!$V$1=3,ROUND(集計A!G90,6)/1000000,IF(データ!$V$1=2,ROUND(集計A!G90,3)/1000,集計A!G90))</f>
        <v>180407.64600000001</v>
      </c>
    </row>
    <row r="91" spans="1:7" x14ac:dyDescent="0.5">
      <c r="A91" s="42">
        <v>2012000</v>
      </c>
      <c r="B91" s="35" t="s">
        <v>84</v>
      </c>
      <c r="C91" s="37">
        <f>IF(データ!$V$1=3,ROUND(集計A!C91,6)/1000000,IF(データ!$V$1=2,ROUND(集計A!C91,3)/1000,集計A!C91))</f>
        <v>0</v>
      </c>
      <c r="D91" s="37">
        <f>IF(データ!$V$1=3,ROUND(集計A!D91,6)/1000000,IF(データ!$V$1=2,ROUND(集計A!D91,3)/1000,集計A!D91))</f>
        <v>582862.26899999997</v>
      </c>
      <c r="E91" s="37">
        <f>IF(データ!$V$1=3,ROUND(集計A!E91,6)/1000000,IF(データ!$V$1=2,ROUND(集計A!E91,3)/1000,集計A!E91))</f>
        <v>0</v>
      </c>
      <c r="F91" s="37">
        <f>IF(データ!$V$1=3,ROUND(集計A!F91,6)/1000000,IF(データ!$V$1=2,ROUND(集計A!F91,3)/1000,集計A!F91))</f>
        <v>582862.26899999997</v>
      </c>
      <c r="G91" s="37">
        <f>IF(データ!$V$1=3,ROUND(集計A!G91,6)/1000000,IF(データ!$V$1=2,ROUND(集計A!G91,3)/1000,集計A!G91))</f>
        <v>582862.26899999997</v>
      </c>
    </row>
    <row r="92" spans="1:7" x14ac:dyDescent="0.5">
      <c r="A92" s="42">
        <v>2013000</v>
      </c>
      <c r="B92" s="35" t="s">
        <v>85</v>
      </c>
      <c r="C92" s="37">
        <f>IF(データ!$V$1=3,ROUND(集計A!C92,6)/1000000,IF(データ!$V$1=2,ROUND(集計A!C92,3)/1000,集計A!C92))</f>
        <v>0</v>
      </c>
      <c r="D92" s="37">
        <f>IF(データ!$V$1=3,ROUND(集計A!D92,6)/1000000,IF(データ!$V$1=2,ROUND(集計A!D92,3)/1000,集計A!D92))</f>
        <v>0</v>
      </c>
      <c r="E92" s="37">
        <f>IF(データ!$V$1=3,ROUND(集計A!E92,6)/1000000,IF(データ!$V$1=2,ROUND(集計A!E92,3)/1000,集計A!E92))</f>
        <v>0</v>
      </c>
      <c r="F92" s="37">
        <f>IF(データ!$V$1=3,ROUND(集計A!F92,6)/1000000,IF(データ!$V$1=2,ROUND(集計A!F92,3)/1000,集計A!F92))</f>
        <v>0</v>
      </c>
      <c r="G92" s="37">
        <f>IF(データ!$V$1=3,ROUND(集計A!G92,6)/1000000,IF(データ!$V$1=2,ROUND(集計A!G92,3)/1000,集計A!G92))</f>
        <v>0</v>
      </c>
    </row>
    <row r="93" spans="1:7" x14ac:dyDescent="0.5">
      <c r="A93" s="42">
        <v>2014000</v>
      </c>
      <c r="B93" s="35" t="s">
        <v>86</v>
      </c>
      <c r="C93" s="37">
        <f>IF(データ!$V$1=3,ROUND(集計A!C93,6)/1000000,IF(データ!$V$1=2,ROUND(集計A!C93,3)/1000,集計A!C93))</f>
        <v>0</v>
      </c>
      <c r="D93" s="37">
        <f>IF(データ!$V$1=3,ROUND(集計A!D93,6)/1000000,IF(データ!$V$1=2,ROUND(集計A!D93,3)/1000,集計A!D93))</f>
        <v>210515.09599999999</v>
      </c>
      <c r="E93" s="37">
        <f>IF(データ!$V$1=3,ROUND(集計A!E93,6)/1000000,IF(データ!$V$1=2,ROUND(集計A!E93,3)/1000,集計A!E93))</f>
        <v>13331.858</v>
      </c>
      <c r="F93" s="37">
        <f>IF(データ!$V$1=3,ROUND(集計A!F93,6)/1000000,IF(データ!$V$1=2,ROUND(集計A!F93,3)/1000,集計A!F93))</f>
        <v>197183.23800000001</v>
      </c>
      <c r="G93" s="37">
        <f>IF(データ!$V$1=3,ROUND(集計A!G93,6)/1000000,IF(データ!$V$1=2,ROUND(集計A!G93,3)/1000,集計A!G93))</f>
        <v>197183.23800000001</v>
      </c>
    </row>
    <row r="94" spans="1:7" x14ac:dyDescent="0.5">
      <c r="A94" s="42">
        <v>2015000</v>
      </c>
      <c r="B94" s="35" t="s">
        <v>87</v>
      </c>
      <c r="C94" s="37">
        <f>IF(データ!$V$1=3,ROUND(集計A!C94,6)/1000000,IF(データ!$V$1=2,ROUND(集計A!C94,3)/1000,集計A!C94))</f>
        <v>0</v>
      </c>
      <c r="D94" s="37">
        <f>IF(データ!$V$1=3,ROUND(集計A!D94,6)/1000000,IF(データ!$V$1=2,ROUND(集計A!D94,3)/1000,集計A!D94))</f>
        <v>13594.227000000001</v>
      </c>
      <c r="E94" s="37">
        <f>IF(データ!$V$1=3,ROUND(集計A!E94,6)/1000000,IF(データ!$V$1=2,ROUND(集計A!E94,3)/1000,集計A!E94))</f>
        <v>0</v>
      </c>
      <c r="F94" s="37">
        <f>IF(データ!$V$1=3,ROUND(集計A!F94,6)/1000000,IF(データ!$V$1=2,ROUND(集計A!F94,3)/1000,集計A!F94))</f>
        <v>13594.227000000001</v>
      </c>
      <c r="G94" s="37">
        <f>IF(データ!$V$1=3,ROUND(集計A!G94,6)/1000000,IF(データ!$V$1=2,ROUND(集計A!G94,3)/1000,集計A!G94))</f>
        <v>13594.227000000001</v>
      </c>
    </row>
    <row r="95" spans="1:7" x14ac:dyDescent="0.5">
      <c r="A95" s="42">
        <v>2016000</v>
      </c>
      <c r="B95" s="35" t="s">
        <v>88</v>
      </c>
      <c r="C95" s="37">
        <f>IF(データ!$V$1=3,ROUND(集計A!C95,6)/1000000,IF(データ!$V$1=2,ROUND(集計A!C95,3)/1000,集計A!C95))</f>
        <v>0</v>
      </c>
      <c r="D95" s="37">
        <f>IF(データ!$V$1=3,ROUND(集計A!D95,6)/1000000,IF(データ!$V$1=2,ROUND(集計A!D95,3)/1000,集計A!D95))</f>
        <v>898.66800000000001</v>
      </c>
      <c r="E95" s="37">
        <f>IF(データ!$V$1=3,ROUND(集計A!E95,6)/1000000,IF(データ!$V$1=2,ROUND(集計A!E95,3)/1000,集計A!E95))</f>
        <v>0</v>
      </c>
      <c r="F95" s="37">
        <f>IF(データ!$V$1=3,ROUND(集計A!F95,6)/1000000,IF(データ!$V$1=2,ROUND(集計A!F95,3)/1000,集計A!F95))</f>
        <v>898.66800000000001</v>
      </c>
      <c r="G95" s="37">
        <f>IF(データ!$V$1=3,ROUND(集計A!G95,6)/1000000,IF(データ!$V$1=2,ROUND(集計A!G95,3)/1000,集計A!G95))</f>
        <v>898.66800000000001</v>
      </c>
    </row>
    <row r="96" spans="1:7" x14ac:dyDescent="0.5">
      <c r="A96" s="42">
        <v>2017000</v>
      </c>
      <c r="B96" s="35" t="s">
        <v>89</v>
      </c>
      <c r="C96" s="37">
        <f>IF(データ!$V$1=3,ROUND(集計A!C96,6)/1000000,IF(データ!$V$1=2,ROUND(集計A!C96,3)/1000,集計A!C96))</f>
        <v>0</v>
      </c>
      <c r="D96" s="37">
        <f>IF(データ!$V$1=3,ROUND(集計A!D96,6)/1000000,IF(データ!$V$1=2,ROUND(集計A!D96,3)/1000,集計A!D96))</f>
        <v>196022.201</v>
      </c>
      <c r="E96" s="37">
        <f>IF(データ!$V$1=3,ROUND(集計A!E96,6)/1000000,IF(データ!$V$1=2,ROUND(集計A!E96,3)/1000,集計A!E96))</f>
        <v>13331.858</v>
      </c>
      <c r="F96" s="37">
        <f>IF(データ!$V$1=3,ROUND(集計A!F96,6)/1000000,IF(データ!$V$1=2,ROUND(集計A!F96,3)/1000,集計A!F96))</f>
        <v>182690.34299999999</v>
      </c>
      <c r="G96" s="37">
        <f>IF(データ!$V$1=3,ROUND(集計A!G96,6)/1000000,IF(データ!$V$1=2,ROUND(集計A!G96,3)/1000,集計A!G96))</f>
        <v>182690.34299999999</v>
      </c>
    </row>
    <row r="97" spans="1:7" x14ac:dyDescent="0.5">
      <c r="A97" s="42">
        <v>2018000</v>
      </c>
      <c r="B97" s="35" t="s">
        <v>90</v>
      </c>
      <c r="C97" s="37">
        <f>IF(データ!$V$1=3,ROUND(集計A!C97,6)/1000000,IF(データ!$V$1=2,ROUND(集計A!C97,3)/1000,集計A!C97))</f>
        <v>-223191.82399999999</v>
      </c>
      <c r="D97" s="37">
        <f>IF(データ!$V$1=3,ROUND(集計A!D97,6)/1000000,IF(データ!$V$1=2,ROUND(集計A!D97,3)/1000,集計A!D97))</f>
        <v>3073132.87</v>
      </c>
      <c r="E97" s="37">
        <f>IF(データ!$V$1=3,ROUND(集計A!E97,6)/1000000,IF(データ!$V$1=2,ROUND(集計A!E97,3)/1000,集計A!E97))</f>
        <v>3975.4</v>
      </c>
      <c r="F97" s="37">
        <f>IF(データ!$V$1=3,ROUND(集計A!F97,6)/1000000,IF(データ!$V$1=2,ROUND(集計A!F97,3)/1000,集計A!F97))</f>
        <v>3069157.47</v>
      </c>
      <c r="G97" s="37">
        <f>IF(データ!$V$1=3,ROUND(集計A!G97,6)/1000000,IF(データ!$V$1=2,ROUND(集計A!G97,3)/1000,集計A!G97))</f>
        <v>2845965.6460000002</v>
      </c>
    </row>
    <row r="98" spans="1:7" x14ac:dyDescent="0.5">
      <c r="A98" s="42">
        <v>2019000</v>
      </c>
      <c r="B98" s="35" t="s">
        <v>91</v>
      </c>
      <c r="C98" s="37">
        <f>IF(データ!$V$1=3,ROUND(集計A!C98,6)/1000000,IF(データ!$V$1=2,ROUND(集計A!C98,3)/1000,集計A!C98))</f>
        <v>0</v>
      </c>
      <c r="D98" s="37">
        <f>IF(データ!$V$1=3,ROUND(集計A!D98,6)/1000000,IF(データ!$V$1=2,ROUND(集計A!D98,3)/1000,集計A!D98))</f>
        <v>2573209.2719999999</v>
      </c>
      <c r="E98" s="37">
        <f>IF(データ!$V$1=3,ROUND(集計A!E98,6)/1000000,IF(データ!$V$1=2,ROUND(集計A!E98,3)/1000,集計A!E98))</f>
        <v>3975.4</v>
      </c>
      <c r="F98" s="37">
        <f>IF(データ!$V$1=3,ROUND(集計A!F98,6)/1000000,IF(データ!$V$1=2,ROUND(集計A!F98,3)/1000,集計A!F98))</f>
        <v>2569233.872</v>
      </c>
      <c r="G98" s="37">
        <f>IF(データ!$V$1=3,ROUND(集計A!G98,6)/1000000,IF(データ!$V$1=2,ROUND(集計A!G98,3)/1000,集計A!G98))</f>
        <v>2569233.872</v>
      </c>
    </row>
    <row r="99" spans="1:7" x14ac:dyDescent="0.5">
      <c r="A99" s="42">
        <v>2020000</v>
      </c>
      <c r="B99" s="35" t="s">
        <v>92</v>
      </c>
      <c r="C99" s="37">
        <f>IF(データ!$V$1=3,ROUND(集計A!C99,6)/1000000,IF(データ!$V$1=2,ROUND(集計A!C99,3)/1000,集計A!C99))</f>
        <v>0</v>
      </c>
      <c r="D99" s="37">
        <f>IF(データ!$V$1=3,ROUND(集計A!D99,6)/1000000,IF(データ!$V$1=2,ROUND(集計A!D99,3)/1000,集計A!D99))</f>
        <v>275764.223</v>
      </c>
      <c r="E99" s="37">
        <f>IF(データ!$V$1=3,ROUND(集計A!E99,6)/1000000,IF(データ!$V$1=2,ROUND(集計A!E99,3)/1000,集計A!E99))</f>
        <v>0</v>
      </c>
      <c r="F99" s="37">
        <f>IF(データ!$V$1=3,ROUND(集計A!F99,6)/1000000,IF(データ!$V$1=2,ROUND(集計A!F99,3)/1000,集計A!F99))</f>
        <v>275764.223</v>
      </c>
      <c r="G99" s="37">
        <f>IF(データ!$V$1=3,ROUND(集計A!G99,6)/1000000,IF(データ!$V$1=2,ROUND(集計A!G99,3)/1000,集計A!G99))</f>
        <v>275764.223</v>
      </c>
    </row>
    <row r="100" spans="1:7" x14ac:dyDescent="0.5">
      <c r="A100" s="42">
        <v>2021000</v>
      </c>
      <c r="B100" s="35" t="s">
        <v>93</v>
      </c>
      <c r="C100" s="37">
        <f>IF(データ!$V$1=3,ROUND(集計A!C100,6)/1000000,IF(データ!$V$1=2,ROUND(集計A!C100,3)/1000,集計A!C100))</f>
        <v>-223191.82399999999</v>
      </c>
      <c r="D100" s="37">
        <f>IF(データ!$V$1=3,ROUND(集計A!D100,6)/1000000,IF(データ!$V$1=2,ROUND(集計A!D100,3)/1000,集計A!D100))</f>
        <v>223191.82399999999</v>
      </c>
      <c r="E100" s="37">
        <f>IF(データ!$V$1=3,ROUND(集計A!E100,6)/1000000,IF(データ!$V$1=2,ROUND(集計A!E100,3)/1000,集計A!E100))</f>
        <v>0</v>
      </c>
      <c r="F100" s="37">
        <f>IF(データ!$V$1=3,ROUND(集計A!F100,6)/1000000,IF(データ!$V$1=2,ROUND(集計A!F100,3)/1000,集計A!F100))</f>
        <v>223191.82399999999</v>
      </c>
      <c r="G100" s="37">
        <f>IF(データ!$V$1=3,ROUND(集計A!G100,6)/1000000,IF(データ!$V$1=2,ROUND(集計A!G100,3)/1000,集計A!G100))</f>
        <v>0</v>
      </c>
    </row>
    <row r="101" spans="1:7" x14ac:dyDescent="0.5">
      <c r="A101" s="42">
        <v>2022000</v>
      </c>
      <c r="B101" s="35" t="s">
        <v>94</v>
      </c>
      <c r="C101" s="37">
        <f>IF(データ!$V$1=3,ROUND(集計A!C101,6)/1000000,IF(データ!$V$1=2,ROUND(集計A!C101,3)/1000,集計A!C101))</f>
        <v>0</v>
      </c>
      <c r="D101" s="37">
        <f>IF(データ!$V$1=3,ROUND(集計A!D101,6)/1000000,IF(データ!$V$1=2,ROUND(集計A!D101,3)/1000,集計A!D101))</f>
        <v>967.55100000000004</v>
      </c>
      <c r="E101" s="37">
        <f>IF(データ!$V$1=3,ROUND(集計A!E101,6)/1000000,IF(データ!$V$1=2,ROUND(集計A!E101,3)/1000,集計A!E101))</f>
        <v>0</v>
      </c>
      <c r="F101" s="37">
        <f>IF(データ!$V$1=3,ROUND(集計A!F101,6)/1000000,IF(データ!$V$1=2,ROUND(集計A!F101,3)/1000,集計A!F101))</f>
        <v>967.55100000000004</v>
      </c>
      <c r="G101" s="37">
        <f>IF(データ!$V$1=3,ROUND(集計A!G101,6)/1000000,IF(データ!$V$1=2,ROUND(集計A!G101,3)/1000,集計A!G101))</f>
        <v>967.55100000000004</v>
      </c>
    </row>
    <row r="102" spans="1:7" x14ac:dyDescent="0.5">
      <c r="A102" s="42">
        <v>2023000</v>
      </c>
      <c r="B102" s="35" t="s">
        <v>95</v>
      </c>
      <c r="C102" s="37">
        <f>IF(データ!$V$1=3,ROUND(集計A!C102,6)/1000000,IF(データ!$V$1=2,ROUND(集計A!C102,3)/1000,集計A!C102))</f>
        <v>0</v>
      </c>
      <c r="D102" s="37">
        <f>IF(データ!$V$1=3,ROUND(集計A!D102,6)/1000000,IF(データ!$V$1=2,ROUND(集計A!D102,3)/1000,集計A!D102))</f>
        <v>6351.9650000000001</v>
      </c>
      <c r="E102" s="37">
        <f>IF(データ!$V$1=3,ROUND(集計A!E102,6)/1000000,IF(データ!$V$1=2,ROUND(集計A!E102,3)/1000,集計A!E102))</f>
        <v>376137.57199999999</v>
      </c>
      <c r="F102" s="37">
        <f>IF(データ!$V$1=3,ROUND(集計A!F102,6)/1000000,IF(データ!$V$1=2,ROUND(集計A!F102,3)/1000,集計A!F102))</f>
        <v>369785.60700000002</v>
      </c>
      <c r="G102" s="37">
        <f>IF(データ!$V$1=3,ROUND(集計A!G102,6)/1000000,IF(データ!$V$1=2,ROUND(集計A!G102,3)/1000,集計A!G102))</f>
        <v>369785.60700000002</v>
      </c>
    </row>
    <row r="103" spans="1:7" x14ac:dyDescent="0.5">
      <c r="A103" s="42">
        <v>2024000</v>
      </c>
      <c r="B103" s="35" t="s">
        <v>96</v>
      </c>
      <c r="C103" s="37">
        <f>IF(データ!$V$1=3,ROUND(集計A!C103,6)/1000000,IF(データ!$V$1=2,ROUND(集計A!C103,3)/1000,集計A!C103))</f>
        <v>0</v>
      </c>
      <c r="D103" s="37">
        <f>IF(データ!$V$1=3,ROUND(集計A!D103,6)/1000000,IF(データ!$V$1=2,ROUND(集計A!D103,3)/1000,集計A!D103))</f>
        <v>52.2</v>
      </c>
      <c r="E103" s="37">
        <f>IF(データ!$V$1=3,ROUND(集計A!E103,6)/1000000,IF(データ!$V$1=2,ROUND(集計A!E103,3)/1000,集計A!E103))</f>
        <v>100133.022</v>
      </c>
      <c r="F103" s="37">
        <f>IF(データ!$V$1=3,ROUND(集計A!F103,6)/1000000,IF(データ!$V$1=2,ROUND(集計A!F103,3)/1000,集計A!F103))</f>
        <v>100080.822</v>
      </c>
      <c r="G103" s="37">
        <f>IF(データ!$V$1=3,ROUND(集計A!G103,6)/1000000,IF(データ!$V$1=2,ROUND(集計A!G103,3)/1000,集計A!G103))</f>
        <v>100080.822</v>
      </c>
    </row>
    <row r="104" spans="1:7" x14ac:dyDescent="0.5">
      <c r="A104" s="42">
        <v>2025000</v>
      </c>
      <c r="B104" s="35" t="s">
        <v>97</v>
      </c>
      <c r="C104" s="37">
        <f>IF(データ!$V$1=3,ROUND(集計A!C104,6)/1000000,IF(データ!$V$1=2,ROUND(集計A!C104,3)/1000,集計A!C104))</f>
        <v>0</v>
      </c>
      <c r="D104" s="37">
        <f>IF(データ!$V$1=3,ROUND(集計A!D104,6)/1000000,IF(データ!$V$1=2,ROUND(集計A!D104,3)/1000,集計A!D104))</f>
        <v>6299.7650000000003</v>
      </c>
      <c r="E104" s="37">
        <f>IF(データ!$V$1=3,ROUND(集計A!E104,6)/1000000,IF(データ!$V$1=2,ROUND(集計A!E104,3)/1000,集計A!E104))</f>
        <v>276004.55</v>
      </c>
      <c r="F104" s="37">
        <f>IF(データ!$V$1=3,ROUND(集計A!F104,6)/1000000,IF(データ!$V$1=2,ROUND(集計A!F104,3)/1000,集計A!F104))</f>
        <v>269704.78499999997</v>
      </c>
      <c r="G104" s="37">
        <f>IF(データ!$V$1=3,ROUND(集計A!G104,6)/1000000,IF(データ!$V$1=2,ROUND(集計A!G104,3)/1000,集計A!G104))</f>
        <v>269704.78499999997</v>
      </c>
    </row>
    <row r="105" spans="1:7" x14ac:dyDescent="0.5">
      <c r="A105" s="42">
        <v>2026000</v>
      </c>
      <c r="B105" s="35" t="s">
        <v>108</v>
      </c>
      <c r="C105" s="37">
        <f>IF(データ!$V$1=3,ROUND(集計A!C105,6)/1000000,IF(データ!$V$1=2,ROUND(集計A!C105,3)/1000,集計A!C105))</f>
        <v>-223191.82399999999</v>
      </c>
      <c r="D105" s="37">
        <f>IF(データ!$V$1=3,ROUND(集計A!D105,6)/1000000,IF(データ!$V$1=2,ROUND(集計A!D105,3)/1000,集計A!D105))</f>
        <v>7766736.25</v>
      </c>
      <c r="E105" s="37">
        <f>IF(データ!$V$1=3,ROUND(集計A!E105,6)/1000000,IF(データ!$V$1=2,ROUND(集計A!E105,3)/1000,集計A!E105))</f>
        <v>1060265.885</v>
      </c>
      <c r="F105" s="37">
        <f>IF(データ!$V$1=3,ROUND(集計A!F105,6)/1000000,IF(データ!$V$1=2,ROUND(集計A!F105,3)/1000,集計A!F105))</f>
        <v>6706470.3650000002</v>
      </c>
      <c r="G105" s="37">
        <f>IF(データ!$V$1=3,ROUND(集計A!G105,6)/1000000,IF(データ!$V$1=2,ROUND(集計A!G105,3)/1000,集計A!G105))</f>
        <v>6483278.5410000002</v>
      </c>
    </row>
    <row r="106" spans="1:7" x14ac:dyDescent="0.5">
      <c r="A106" s="42">
        <v>2027000</v>
      </c>
      <c r="B106" s="35" t="s">
        <v>99</v>
      </c>
      <c r="C106" s="37">
        <f>IF(データ!$V$1=3,ROUND(集計A!C106,6)/1000000,IF(データ!$V$1=2,ROUND(集計A!C106,3)/1000,集計A!C106))</f>
        <v>0</v>
      </c>
      <c r="D106" s="37">
        <f>IF(データ!$V$1=3,ROUND(集計A!D106,6)/1000000,IF(データ!$V$1=2,ROUND(集計A!D106,3)/1000,集計A!D106))</f>
        <v>610356.1</v>
      </c>
      <c r="E106" s="37">
        <f>IF(データ!$V$1=3,ROUND(集計A!E106,6)/1000000,IF(データ!$V$1=2,ROUND(集計A!E106,3)/1000,集計A!E106))</f>
        <v>2334.9989999999998</v>
      </c>
      <c r="F106" s="37">
        <f>IF(データ!$V$1=3,ROUND(集計A!F106,6)/1000000,IF(データ!$V$1=2,ROUND(集計A!F106,3)/1000,集計A!F106))</f>
        <v>608021.10100000002</v>
      </c>
      <c r="G106" s="37">
        <f>IF(データ!$V$1=3,ROUND(集計A!G106,6)/1000000,IF(データ!$V$1=2,ROUND(集計A!G106,3)/1000,集計A!G106))</f>
        <v>608021.10100000002</v>
      </c>
    </row>
    <row r="107" spans="1:7" x14ac:dyDescent="0.5">
      <c r="A107" s="42">
        <v>2028000</v>
      </c>
      <c r="B107" s="35" t="s">
        <v>100</v>
      </c>
      <c r="C107" s="37">
        <f>IF(データ!$V$1=3,ROUND(集計A!C107,6)/1000000,IF(データ!$V$1=2,ROUND(集計A!C107,3)/1000,集計A!C107))</f>
        <v>0</v>
      </c>
      <c r="D107" s="37">
        <f>IF(データ!$V$1=3,ROUND(集計A!D107,6)/1000000,IF(データ!$V$1=2,ROUND(集計A!D107,3)/1000,集計A!D107))</f>
        <v>608305.1</v>
      </c>
      <c r="E107" s="37">
        <f>IF(データ!$V$1=3,ROUND(集計A!E107,6)/1000000,IF(データ!$V$1=2,ROUND(集計A!E107,3)/1000,集計A!E107))</f>
        <v>284</v>
      </c>
      <c r="F107" s="37">
        <f>IF(データ!$V$1=3,ROUND(集計A!F107,6)/1000000,IF(データ!$V$1=2,ROUND(集計A!F107,3)/1000,集計A!F107))</f>
        <v>608021.1</v>
      </c>
      <c r="G107" s="37">
        <f>IF(データ!$V$1=3,ROUND(集計A!G107,6)/1000000,IF(データ!$V$1=2,ROUND(集計A!G107,3)/1000,集計A!G107))</f>
        <v>608021.1</v>
      </c>
    </row>
    <row r="108" spans="1:7" x14ac:dyDescent="0.5">
      <c r="A108" s="42">
        <v>2029000</v>
      </c>
      <c r="B108" s="35" t="s">
        <v>101</v>
      </c>
      <c r="C108" s="37">
        <f>IF(データ!$V$1=3,ROUND(集計A!C108,6)/1000000,IF(データ!$V$1=2,ROUND(集計A!C108,3)/1000,集計A!C108))</f>
        <v>0</v>
      </c>
      <c r="D108" s="37">
        <f>IF(データ!$V$1=3,ROUND(集計A!D108,6)/1000000,IF(データ!$V$1=2,ROUND(集計A!D108,3)/1000,集計A!D108))</f>
        <v>2051</v>
      </c>
      <c r="E108" s="37">
        <f>IF(データ!$V$1=3,ROUND(集計A!E108,6)/1000000,IF(データ!$V$1=2,ROUND(集計A!E108,3)/1000,集計A!E108))</f>
        <v>2050.9989999999998</v>
      </c>
      <c r="F108" s="37">
        <f>IF(データ!$V$1=3,ROUND(集計A!F108,6)/1000000,IF(データ!$V$1=2,ROUND(集計A!F108,3)/1000,集計A!F108))</f>
        <v>1E-3</v>
      </c>
      <c r="G108" s="37">
        <f>IF(データ!$V$1=3,ROUND(集計A!G108,6)/1000000,IF(データ!$V$1=2,ROUND(集計A!G108,3)/1000,集計A!G108))</f>
        <v>1E-3</v>
      </c>
    </row>
    <row r="109" spans="1:7" x14ac:dyDescent="0.5">
      <c r="A109" s="42">
        <v>2030000</v>
      </c>
      <c r="B109" s="35" t="s">
        <v>102</v>
      </c>
      <c r="C109" s="37">
        <f>IF(データ!$V$1=3,ROUND(集計A!C109,6)/1000000,IF(データ!$V$1=2,ROUND(集計A!C109,3)/1000,集計A!C109))</f>
        <v>0</v>
      </c>
      <c r="D109" s="37">
        <f>IF(データ!$V$1=3,ROUND(集計A!D109,6)/1000000,IF(データ!$V$1=2,ROUND(集計A!D109,3)/1000,集計A!D109))</f>
        <v>0</v>
      </c>
      <c r="E109" s="37">
        <f>IF(データ!$V$1=3,ROUND(集計A!E109,6)/1000000,IF(データ!$V$1=2,ROUND(集計A!E109,3)/1000,集計A!E109))</f>
        <v>0</v>
      </c>
      <c r="F109" s="37">
        <f>IF(データ!$V$1=3,ROUND(集計A!F109,6)/1000000,IF(データ!$V$1=2,ROUND(集計A!F109,3)/1000,集計A!F109))</f>
        <v>0</v>
      </c>
      <c r="G109" s="37">
        <f>IF(データ!$V$1=3,ROUND(集計A!G109,6)/1000000,IF(データ!$V$1=2,ROUND(集計A!G109,3)/1000,集計A!G109))</f>
        <v>0</v>
      </c>
    </row>
    <row r="110" spans="1:7" x14ac:dyDescent="0.5">
      <c r="A110" s="42">
        <v>2031000</v>
      </c>
      <c r="B110" s="35" t="s">
        <v>103</v>
      </c>
      <c r="C110" s="37">
        <f>IF(データ!$V$1=3,ROUND(集計A!C110,6)/1000000,IF(データ!$V$1=2,ROUND(集計A!C110,3)/1000,集計A!C110))</f>
        <v>0</v>
      </c>
      <c r="D110" s="37">
        <f>IF(データ!$V$1=3,ROUND(集計A!D110,6)/1000000,IF(データ!$V$1=2,ROUND(集計A!D110,3)/1000,集計A!D110))</f>
        <v>0</v>
      </c>
      <c r="E110" s="37">
        <f>IF(データ!$V$1=3,ROUND(集計A!E110,6)/1000000,IF(データ!$V$1=2,ROUND(集計A!E110,3)/1000,集計A!E110))</f>
        <v>0</v>
      </c>
      <c r="F110" s="37">
        <f>IF(データ!$V$1=3,ROUND(集計A!F110,6)/1000000,IF(データ!$V$1=2,ROUND(集計A!F110,3)/1000,集計A!F110))</f>
        <v>0</v>
      </c>
      <c r="G110" s="37">
        <f>IF(データ!$V$1=3,ROUND(集計A!G110,6)/1000000,IF(データ!$V$1=2,ROUND(集計A!G110,3)/1000,集計A!G110))</f>
        <v>0</v>
      </c>
    </row>
    <row r="111" spans="1:7" x14ac:dyDescent="0.5">
      <c r="A111" s="42">
        <v>2032000</v>
      </c>
      <c r="B111" s="35" t="s">
        <v>104</v>
      </c>
      <c r="C111" s="37">
        <f>IF(データ!$V$1=3,ROUND(集計A!C111,6)/1000000,IF(データ!$V$1=2,ROUND(集計A!C111,3)/1000,集計A!C111))</f>
        <v>0</v>
      </c>
      <c r="D111" s="37">
        <f>IF(データ!$V$1=3,ROUND(集計A!D111,6)/1000000,IF(データ!$V$1=2,ROUND(集計A!D111,3)/1000,集計A!D111))</f>
        <v>0</v>
      </c>
      <c r="E111" s="37">
        <f>IF(データ!$V$1=3,ROUND(集計A!E111,6)/1000000,IF(データ!$V$1=2,ROUND(集計A!E111,3)/1000,集計A!E111))</f>
        <v>0</v>
      </c>
      <c r="F111" s="37">
        <f>IF(データ!$V$1=3,ROUND(集計A!F111,6)/1000000,IF(データ!$V$1=2,ROUND(集計A!F111,3)/1000,集計A!F111))</f>
        <v>0</v>
      </c>
      <c r="G111" s="37">
        <f>IF(データ!$V$1=3,ROUND(集計A!G111,6)/1000000,IF(データ!$V$1=2,ROUND(集計A!G111,3)/1000,集計A!G111))</f>
        <v>0</v>
      </c>
    </row>
    <row r="112" spans="1:7" x14ac:dyDescent="0.5">
      <c r="A112" s="42">
        <v>2033000</v>
      </c>
      <c r="B112" s="35" t="s">
        <v>105</v>
      </c>
      <c r="C112" s="37">
        <f>IF(データ!$V$1=3,ROUND(集計A!C112,6)/1000000,IF(データ!$V$1=2,ROUND(集計A!C112,3)/1000,集計A!C112))</f>
        <v>0</v>
      </c>
      <c r="D112" s="37">
        <f>IF(データ!$V$1=3,ROUND(集計A!D112,6)/1000000,IF(データ!$V$1=2,ROUND(集計A!D112,3)/1000,集計A!D112))</f>
        <v>0</v>
      </c>
      <c r="E112" s="37">
        <f>IF(データ!$V$1=3,ROUND(集計A!E112,6)/1000000,IF(データ!$V$1=2,ROUND(集計A!E112,3)/1000,集計A!E112))</f>
        <v>0</v>
      </c>
      <c r="F112" s="37">
        <f>IF(データ!$V$1=3,ROUND(集計A!F112,6)/1000000,IF(データ!$V$1=2,ROUND(集計A!F112,3)/1000,集計A!F112))</f>
        <v>0</v>
      </c>
      <c r="G112" s="37">
        <f>IF(データ!$V$1=3,ROUND(集計A!G112,6)/1000000,IF(データ!$V$1=2,ROUND(集計A!G112,3)/1000,集計A!G112))</f>
        <v>0</v>
      </c>
    </row>
    <row r="113" spans="1:7" x14ac:dyDescent="0.5">
      <c r="A113" s="42">
        <v>2034000</v>
      </c>
      <c r="B113" s="35" t="s">
        <v>106</v>
      </c>
      <c r="C113" s="37">
        <f>IF(データ!$V$1=3,ROUND(集計A!C113,6)/1000000,IF(データ!$V$1=2,ROUND(集計A!C113,3)/1000,集計A!C113))</f>
        <v>0</v>
      </c>
      <c r="D113" s="37">
        <f>IF(データ!$V$1=3,ROUND(集計A!D113,6)/1000000,IF(データ!$V$1=2,ROUND(集計A!D113,3)/1000,集計A!D113))</f>
        <v>0</v>
      </c>
      <c r="E113" s="37">
        <f>IF(データ!$V$1=3,ROUND(集計A!E113,6)/1000000,IF(データ!$V$1=2,ROUND(集計A!E113,3)/1000,集計A!E113))</f>
        <v>0</v>
      </c>
      <c r="F113" s="37">
        <f>IF(データ!$V$1=3,ROUND(集計A!F113,6)/1000000,IF(データ!$V$1=2,ROUND(集計A!F113,3)/1000,集計A!F113))</f>
        <v>0</v>
      </c>
      <c r="G113" s="37">
        <f>IF(データ!$V$1=3,ROUND(集計A!G113,6)/1000000,IF(データ!$V$1=2,ROUND(集計A!G113,3)/1000,集計A!G113))</f>
        <v>0</v>
      </c>
    </row>
    <row r="114" spans="1:7" x14ac:dyDescent="0.5">
      <c r="A114" s="42">
        <v>2035000</v>
      </c>
      <c r="B114" s="35" t="s">
        <v>107</v>
      </c>
      <c r="C114" s="37">
        <f>IF(データ!$V$1=3,ROUND(集計A!C114,6)/1000000,IF(データ!$V$1=2,ROUND(集計A!C114,3)/1000,集計A!C114))</f>
        <v>0</v>
      </c>
      <c r="D114" s="37">
        <f>IF(データ!$V$1=3,ROUND(集計A!D114,6)/1000000,IF(データ!$V$1=2,ROUND(集計A!D114,3)/1000,集計A!D114))</f>
        <v>0</v>
      </c>
      <c r="E114" s="37">
        <f>IF(データ!$V$1=3,ROUND(集計A!E114,6)/1000000,IF(データ!$V$1=2,ROUND(集計A!E114,3)/1000,集計A!E114))</f>
        <v>0</v>
      </c>
      <c r="F114" s="37">
        <f>IF(データ!$V$1=3,ROUND(集計A!F114,6)/1000000,IF(データ!$V$1=2,ROUND(集計A!F114,3)/1000,集計A!F114))</f>
        <v>0</v>
      </c>
      <c r="G114" s="37">
        <f>IF(データ!$V$1=3,ROUND(集計A!G114,6)/1000000,IF(データ!$V$1=2,ROUND(集計A!G114,3)/1000,集計A!G114))</f>
        <v>0</v>
      </c>
    </row>
    <row r="115" spans="1:7" x14ac:dyDescent="0.5">
      <c r="A115" s="42">
        <v>3001000</v>
      </c>
      <c r="B115" s="35" t="s">
        <v>113</v>
      </c>
      <c r="C115" s="37">
        <f>IF(データ!$V$1=3,ROUND(集計A!C115,6)/1000000,IF(データ!$V$1=2,ROUND(集計A!C115,3)/1000,集計A!C115))</f>
        <v>8065721.4740000004</v>
      </c>
      <c r="D115" s="37">
        <f>IF(データ!$V$1=3,ROUND(集計A!D115,6)/1000000,IF(データ!$V$1=2,ROUND(集計A!D115,3)/1000,集計A!D115))</f>
        <v>0</v>
      </c>
      <c r="E115" s="37">
        <f>IF(データ!$V$1=3,ROUND(集計A!E115,6)/1000000,IF(データ!$V$1=2,ROUND(集計A!E115,3)/1000,集計A!E115))</f>
        <v>0</v>
      </c>
      <c r="F115" s="37">
        <f>IF(データ!$V$1=3,ROUND(集計A!F115,6)/1000000,IF(データ!$V$1=2,ROUND(集計A!F115,3)/1000,集計A!F115))</f>
        <v>0</v>
      </c>
      <c r="G115" s="37">
        <f>IF(データ!$V$1=3,ROUND(集計A!G115,6)/1000000,IF(データ!$V$1=2,ROUND(集計A!G115,3)/1000,集計A!G115))</f>
        <v>8065721.4740000004</v>
      </c>
    </row>
    <row r="116" spans="1:7" x14ac:dyDescent="0.5">
      <c r="A116" s="42">
        <v>3001100</v>
      </c>
      <c r="B116" s="35" t="s">
        <v>214</v>
      </c>
      <c r="C116" s="37">
        <f>IF(データ!$V$1=3,ROUND(集計A!C116,6)/1000000,IF(データ!$V$1=2,ROUND(集計A!C116,3)/1000,集計A!C116))</f>
        <v>13467163.441</v>
      </c>
      <c r="D116" s="37">
        <f>IF(データ!$V$1=3,ROUND(集計A!D116,6)/1000000,IF(データ!$V$1=2,ROUND(集計A!D116,3)/1000,集計A!D116))</f>
        <v>0</v>
      </c>
      <c r="E116" s="37">
        <f>IF(データ!$V$1=3,ROUND(集計A!E116,6)/1000000,IF(データ!$V$1=2,ROUND(集計A!E116,3)/1000,集計A!E116))</f>
        <v>0</v>
      </c>
      <c r="F116" s="37">
        <f>IF(データ!$V$1=3,ROUND(集計A!F116,6)/1000000,IF(データ!$V$1=2,ROUND(集計A!F116,3)/1000,集計A!F116))</f>
        <v>0</v>
      </c>
      <c r="G116" s="37">
        <f>IF(データ!$V$1=3,ROUND(集計A!G116,6)/1000000,IF(データ!$V$1=2,ROUND(集計A!G116,3)/1000,集計A!G116))</f>
        <v>13467163.441</v>
      </c>
    </row>
    <row r="117" spans="1:7" x14ac:dyDescent="0.5">
      <c r="A117" s="42">
        <v>3001200</v>
      </c>
      <c r="B117" s="35" t="s">
        <v>215</v>
      </c>
      <c r="C117" s="37">
        <f>IF(データ!$V$1=3,ROUND(集計A!C117,6)/1000000,IF(データ!$V$1=2,ROUND(集計A!C117,3)/1000,集計A!C117))</f>
        <v>-5401441.9670000002</v>
      </c>
      <c r="D117" s="37">
        <f>IF(データ!$V$1=3,ROUND(集計A!D117,6)/1000000,IF(データ!$V$1=2,ROUND(集計A!D117,3)/1000,集計A!D117))</f>
        <v>0</v>
      </c>
      <c r="E117" s="37">
        <f>IF(データ!$V$1=3,ROUND(集計A!E117,6)/1000000,IF(データ!$V$1=2,ROUND(集計A!E117,3)/1000,集計A!E117))</f>
        <v>0</v>
      </c>
      <c r="F117" s="37">
        <f>IF(データ!$V$1=3,ROUND(集計A!F117,6)/1000000,IF(データ!$V$1=2,ROUND(集計A!F117,3)/1000,集計A!F117))</f>
        <v>0</v>
      </c>
      <c r="G117" s="37">
        <f>IF(データ!$V$1=3,ROUND(集計A!G117,6)/1000000,IF(データ!$V$1=2,ROUND(集計A!G117,3)/1000,集計A!G117))</f>
        <v>-5401441.9670000002</v>
      </c>
    </row>
    <row r="118" spans="1:7" x14ac:dyDescent="0.5">
      <c r="A118" s="42">
        <v>3002000</v>
      </c>
      <c r="B118" s="35" t="s">
        <v>114</v>
      </c>
      <c r="C118" s="37">
        <f>IF(データ!$V$1=3,ROUND(集計A!C118,6)/1000000,IF(データ!$V$1=2,ROUND(集計A!C118,3)/1000,集計A!C118))</f>
        <v>223191.82399999999</v>
      </c>
      <c r="D118" s="37">
        <f>IF(データ!$V$1=3,ROUND(集計A!D118,6)/1000000,IF(データ!$V$1=2,ROUND(集計A!D118,3)/1000,集計A!D118))</f>
        <v>-7766736.25</v>
      </c>
      <c r="E118" s="37">
        <f>IF(データ!$V$1=3,ROUND(集計A!E118,6)/1000000,IF(データ!$V$1=2,ROUND(集計A!E118,3)/1000,集計A!E118))</f>
        <v>-1060265.885</v>
      </c>
      <c r="F118" s="37">
        <f>IF(データ!$V$1=3,ROUND(集計A!F118,6)/1000000,IF(データ!$V$1=2,ROUND(集計A!F118,3)/1000,集計A!F118))</f>
        <v>-6706470.3650000002</v>
      </c>
      <c r="G118" s="37">
        <f>IF(データ!$V$1=3,ROUND(集計A!G118,6)/1000000,IF(データ!$V$1=2,ROUND(集計A!G118,3)/1000,集計A!G118))</f>
        <v>-6483278.5410000002</v>
      </c>
    </row>
    <row r="119" spans="1:7" x14ac:dyDescent="0.5">
      <c r="A119" s="42">
        <v>3002200</v>
      </c>
      <c r="B119" s="35" t="s">
        <v>217</v>
      </c>
      <c r="C119" s="37">
        <f>IF(データ!$V$1=3,ROUND(集計A!C119,6)/1000000,IF(データ!$V$1=2,ROUND(集計A!C119,3)/1000,集計A!C119))</f>
        <v>223191.82399999999</v>
      </c>
      <c r="D119" s="37">
        <f>IF(データ!$V$1=3,ROUND(集計A!D119,6)/1000000,IF(データ!$V$1=2,ROUND(集計A!D119,3)/1000,集計A!D119))</f>
        <v>-7766736.25</v>
      </c>
      <c r="E119" s="37">
        <f>IF(データ!$V$1=3,ROUND(集計A!E119,6)/1000000,IF(データ!$V$1=2,ROUND(集計A!E119,3)/1000,集計A!E119))</f>
        <v>-1060265.885</v>
      </c>
      <c r="F119" s="37">
        <f>IF(データ!$V$1=3,ROUND(集計A!F119,6)/1000000,IF(データ!$V$1=2,ROUND(集計A!F119,3)/1000,集計A!F119))</f>
        <v>-6706470.3650000002</v>
      </c>
      <c r="G119" s="37">
        <f>IF(データ!$V$1=3,ROUND(集計A!G119,6)/1000000,IF(データ!$V$1=2,ROUND(集計A!G119,3)/1000,集計A!G119))</f>
        <v>-6483278.5410000002</v>
      </c>
    </row>
    <row r="120" spans="1:7" x14ac:dyDescent="0.5">
      <c r="A120" s="42">
        <v>3003000</v>
      </c>
      <c r="B120" s="35" t="s">
        <v>115</v>
      </c>
      <c r="C120" s="37">
        <f>IF(データ!$V$1=3,ROUND(集計A!C120,6)/1000000,IF(データ!$V$1=2,ROUND(集計A!C120,3)/1000,集計A!C120))</f>
        <v>-223191.82399999999</v>
      </c>
      <c r="D120" s="37">
        <f>IF(データ!$V$1=3,ROUND(集計A!D120,6)/1000000,IF(データ!$V$1=2,ROUND(集計A!D120,3)/1000,集計A!D120))</f>
        <v>4601.1980000000003</v>
      </c>
      <c r="E120" s="37">
        <f>IF(データ!$V$1=3,ROUND(集計A!E120,6)/1000000,IF(データ!$V$1=2,ROUND(集計A!E120,3)/1000,集計A!E120))</f>
        <v>6766801.4560000002</v>
      </c>
      <c r="F120" s="37">
        <f>IF(データ!$V$1=3,ROUND(集計A!F120,6)/1000000,IF(データ!$V$1=2,ROUND(集計A!F120,3)/1000,集計A!F120))</f>
        <v>6762200.2580000004</v>
      </c>
      <c r="G120" s="37">
        <f>IF(データ!$V$1=3,ROUND(集計A!G120,6)/1000000,IF(データ!$V$1=2,ROUND(集計A!G120,3)/1000,集計A!G120))</f>
        <v>6539008.4340000004</v>
      </c>
    </row>
    <row r="121" spans="1:7" x14ac:dyDescent="0.5">
      <c r="A121" s="42">
        <v>3003200</v>
      </c>
      <c r="B121" s="35" t="s">
        <v>219</v>
      </c>
      <c r="C121" s="37">
        <f>IF(データ!$V$1=3,ROUND(集計A!C121,6)/1000000,IF(データ!$V$1=2,ROUND(集計A!C121,3)/1000,集計A!C121))</f>
        <v>-223191.82399999999</v>
      </c>
      <c r="D121" s="37">
        <f>IF(データ!$V$1=3,ROUND(集計A!D121,6)/1000000,IF(データ!$V$1=2,ROUND(集計A!D121,3)/1000,集計A!D121))</f>
        <v>4601.1980000000003</v>
      </c>
      <c r="E121" s="37">
        <f>IF(データ!$V$1=3,ROUND(集計A!E121,6)/1000000,IF(データ!$V$1=2,ROUND(集計A!E121,3)/1000,集計A!E121))</f>
        <v>6766801.4560000002</v>
      </c>
      <c r="F121" s="37">
        <f>IF(データ!$V$1=3,ROUND(集計A!F121,6)/1000000,IF(データ!$V$1=2,ROUND(集計A!F121,3)/1000,集計A!F121))</f>
        <v>6762200.2580000004</v>
      </c>
      <c r="G121" s="37">
        <f>IF(データ!$V$1=3,ROUND(集計A!G121,6)/1000000,IF(データ!$V$1=2,ROUND(集計A!G121,3)/1000,集計A!G121))</f>
        <v>6539008.4340000004</v>
      </c>
    </row>
    <row r="122" spans="1:7" x14ac:dyDescent="0.5">
      <c r="A122" s="42">
        <v>3004000</v>
      </c>
      <c r="B122" s="35" t="s">
        <v>116</v>
      </c>
      <c r="C122" s="37">
        <f>IF(データ!$V$1=3,ROUND(集計A!C122,6)/1000000,IF(データ!$V$1=2,ROUND(集計A!C122,3)/1000,集計A!C122))</f>
        <v>-223191.82399999999</v>
      </c>
      <c r="D122" s="37">
        <f>IF(データ!$V$1=3,ROUND(集計A!D122,6)/1000000,IF(データ!$V$1=2,ROUND(集計A!D122,3)/1000,集計A!D122))</f>
        <v>4601.1980000000003</v>
      </c>
      <c r="E122" s="37">
        <f>IF(データ!$V$1=3,ROUND(集計A!E122,6)/1000000,IF(データ!$V$1=2,ROUND(集計A!E122,3)/1000,集計A!E122))</f>
        <v>4519868.5429999996</v>
      </c>
      <c r="F122" s="37">
        <f>IF(データ!$V$1=3,ROUND(集計A!F122,6)/1000000,IF(データ!$V$1=2,ROUND(集計A!F122,3)/1000,集計A!F122))</f>
        <v>4515267.3449999997</v>
      </c>
      <c r="G122" s="37">
        <f>IF(データ!$V$1=3,ROUND(集計A!G122,6)/1000000,IF(データ!$V$1=2,ROUND(集計A!G122,3)/1000,集計A!G122))</f>
        <v>4292075.5209999997</v>
      </c>
    </row>
    <row r="123" spans="1:7" x14ac:dyDescent="0.5">
      <c r="A123" s="42">
        <v>3004200</v>
      </c>
      <c r="B123" s="35" t="s">
        <v>221</v>
      </c>
      <c r="C123" s="37">
        <f>IF(データ!$V$1=3,ROUND(集計A!C123,6)/1000000,IF(データ!$V$1=2,ROUND(集計A!C123,3)/1000,集計A!C123))</f>
        <v>-223191.82399999999</v>
      </c>
      <c r="D123" s="37">
        <f>IF(データ!$V$1=3,ROUND(集計A!D123,6)/1000000,IF(データ!$V$1=2,ROUND(集計A!D123,3)/1000,集計A!D123))</f>
        <v>4601.1980000000003</v>
      </c>
      <c r="E123" s="37">
        <f>IF(データ!$V$1=3,ROUND(集計A!E123,6)/1000000,IF(データ!$V$1=2,ROUND(集計A!E123,3)/1000,集計A!E123))</f>
        <v>4519868.5429999996</v>
      </c>
      <c r="F123" s="37">
        <f>IF(データ!$V$1=3,ROUND(集計A!F123,6)/1000000,IF(データ!$V$1=2,ROUND(集計A!F123,3)/1000,集計A!F123))</f>
        <v>4515267.3449999997</v>
      </c>
      <c r="G123" s="37">
        <f>IF(データ!$V$1=3,ROUND(集計A!G123,6)/1000000,IF(データ!$V$1=2,ROUND(集計A!G123,3)/1000,集計A!G123))</f>
        <v>4292075.5209999997</v>
      </c>
    </row>
    <row r="124" spans="1:7" x14ac:dyDescent="0.5">
      <c r="A124" s="42">
        <v>3005000</v>
      </c>
      <c r="B124" s="35" t="s">
        <v>117</v>
      </c>
      <c r="C124" s="37">
        <f>IF(データ!$V$1=3,ROUND(集計A!C124,6)/1000000,IF(データ!$V$1=2,ROUND(集計A!C124,3)/1000,集計A!C124))</f>
        <v>0</v>
      </c>
      <c r="D124" s="37">
        <f>IF(データ!$V$1=3,ROUND(集計A!D124,6)/1000000,IF(データ!$V$1=2,ROUND(集計A!D124,3)/1000,集計A!D124))</f>
        <v>0</v>
      </c>
      <c r="E124" s="37">
        <f>IF(データ!$V$1=3,ROUND(集計A!E124,6)/1000000,IF(データ!$V$1=2,ROUND(集計A!E124,3)/1000,集計A!E124))</f>
        <v>2246932.9130000002</v>
      </c>
      <c r="F124" s="37">
        <f>IF(データ!$V$1=3,ROUND(集計A!F124,6)/1000000,IF(データ!$V$1=2,ROUND(集計A!F124,3)/1000,集計A!F124))</f>
        <v>2246932.9130000002</v>
      </c>
      <c r="G124" s="37">
        <f>IF(データ!$V$1=3,ROUND(集計A!G124,6)/1000000,IF(データ!$V$1=2,ROUND(集計A!G124,3)/1000,集計A!G124))</f>
        <v>2246932.9130000002</v>
      </c>
    </row>
    <row r="125" spans="1:7" x14ac:dyDescent="0.5">
      <c r="A125" s="42">
        <v>3005200</v>
      </c>
      <c r="B125" s="35" t="s">
        <v>223</v>
      </c>
      <c r="C125" s="37">
        <f>IF(データ!$V$1=3,ROUND(集計A!C125,6)/1000000,IF(データ!$V$1=2,ROUND(集計A!C125,3)/1000,集計A!C125))</f>
        <v>0</v>
      </c>
      <c r="D125" s="37">
        <f>IF(データ!$V$1=3,ROUND(集計A!D125,6)/1000000,IF(データ!$V$1=2,ROUND(集計A!D125,3)/1000,集計A!D125))</f>
        <v>0</v>
      </c>
      <c r="E125" s="37">
        <f>IF(データ!$V$1=3,ROUND(集計A!E125,6)/1000000,IF(データ!$V$1=2,ROUND(集計A!E125,3)/1000,集計A!E125))</f>
        <v>2246932.9130000002</v>
      </c>
      <c r="F125" s="37">
        <f>IF(データ!$V$1=3,ROUND(集計A!F125,6)/1000000,IF(データ!$V$1=2,ROUND(集計A!F125,3)/1000,集計A!F125))</f>
        <v>2246932.9130000002</v>
      </c>
      <c r="G125" s="37">
        <f>IF(データ!$V$1=3,ROUND(集計A!G125,6)/1000000,IF(データ!$V$1=2,ROUND(集計A!G125,3)/1000,集計A!G125))</f>
        <v>2246932.9130000002</v>
      </c>
    </row>
    <row r="126" spans="1:7" x14ac:dyDescent="0.5">
      <c r="A126" s="42">
        <v>3006000</v>
      </c>
      <c r="B126" s="35" t="s">
        <v>225</v>
      </c>
      <c r="C126" s="37">
        <f>IF(データ!$V$1=3,ROUND(集計A!C126,6)/1000000,IF(データ!$V$1=2,ROUND(集計A!C126,3)/1000,集計A!C126))</f>
        <v>0</v>
      </c>
      <c r="D126" s="37">
        <f>IF(データ!$V$1=3,ROUND(集計A!D126,6)/1000000,IF(データ!$V$1=2,ROUND(集計A!D126,3)/1000,集計A!D126))</f>
        <v>7771337.4479999999</v>
      </c>
      <c r="E126" s="37">
        <f>IF(データ!$V$1=3,ROUND(集計A!E126,6)/1000000,IF(データ!$V$1=2,ROUND(集計A!E126,3)/1000,集計A!E126))</f>
        <v>7827067.341</v>
      </c>
      <c r="F126" s="37">
        <f>IF(データ!$V$1=3,ROUND(集計A!F126,6)/1000000,IF(データ!$V$1=2,ROUND(集計A!F126,3)/1000,集計A!F126))</f>
        <v>55729.892999999996</v>
      </c>
      <c r="G126" s="37">
        <f>IF(データ!$V$1=3,ROUND(集計A!G126,6)/1000000,IF(データ!$V$1=2,ROUND(集計A!G126,3)/1000,集計A!G126))</f>
        <v>55729.892999999996</v>
      </c>
    </row>
    <row r="127" spans="1:7" x14ac:dyDescent="0.5">
      <c r="A127" s="42">
        <v>3006200</v>
      </c>
      <c r="B127" s="35" t="s">
        <v>226</v>
      </c>
      <c r="C127" s="37">
        <f>IF(データ!$V$1=3,ROUND(集計A!C127,6)/1000000,IF(データ!$V$1=2,ROUND(集計A!C127,3)/1000,集計A!C127))</f>
        <v>0</v>
      </c>
      <c r="D127" s="37">
        <f>IF(データ!$V$1=3,ROUND(集計A!D127,6)/1000000,IF(データ!$V$1=2,ROUND(集計A!D127,3)/1000,集計A!D127))</f>
        <v>7771337.4479999999</v>
      </c>
      <c r="E127" s="37">
        <f>IF(データ!$V$1=3,ROUND(集計A!E127,6)/1000000,IF(データ!$V$1=2,ROUND(集計A!E127,3)/1000,集計A!E127))</f>
        <v>7827067.341</v>
      </c>
      <c r="F127" s="37">
        <f>IF(データ!$V$1=3,ROUND(集計A!F127,6)/1000000,IF(データ!$V$1=2,ROUND(集計A!F127,3)/1000,集計A!F127))</f>
        <v>55729.892999999996</v>
      </c>
      <c r="G127" s="37">
        <f>IF(データ!$V$1=3,ROUND(集計A!G127,6)/1000000,IF(データ!$V$1=2,ROUND(集計A!G127,3)/1000,集計A!G127))</f>
        <v>55729.892999999996</v>
      </c>
    </row>
    <row r="128" spans="1:7" x14ac:dyDescent="0.5">
      <c r="A128" s="42">
        <v>3007000</v>
      </c>
      <c r="B128" s="35" t="s">
        <v>118</v>
      </c>
      <c r="C128" s="37">
        <f>IF(データ!$V$1=3,ROUND(集計A!C128,6)/1000000,IF(データ!$V$1=2,ROUND(集計A!C128,3)/1000,集計A!C128))</f>
        <v>0</v>
      </c>
      <c r="D128" s="37">
        <f>IF(データ!$V$1=3,ROUND(集計A!D128,6)/1000000,IF(データ!$V$1=2,ROUND(集計A!D128,3)/1000,集計A!D128))</f>
        <v>1384593.557</v>
      </c>
      <c r="E128" s="37">
        <f>IF(データ!$V$1=3,ROUND(集計A!E128,6)/1000000,IF(データ!$V$1=2,ROUND(集計A!E128,3)/1000,集計A!E128))</f>
        <v>1384593.557</v>
      </c>
      <c r="F128" s="37">
        <f>IF(データ!$V$1=3,ROUND(集計A!F128,6)/1000000,IF(データ!$V$1=2,ROUND(集計A!F128,3)/1000,集計A!F128))</f>
        <v>0</v>
      </c>
      <c r="G128" s="37">
        <f>IF(データ!$V$1=3,ROUND(集計A!G128,6)/1000000,IF(データ!$V$1=2,ROUND(集計A!G128,3)/1000,集計A!G128))</f>
        <v>0</v>
      </c>
    </row>
    <row r="129" spans="1:7" x14ac:dyDescent="0.5">
      <c r="A129" s="42">
        <v>3007100</v>
      </c>
      <c r="B129" s="35" t="s">
        <v>228</v>
      </c>
      <c r="C129" s="37">
        <f>IF(データ!$V$1=3,ROUND(集計A!C129,6)/1000000,IF(データ!$V$1=2,ROUND(集計A!C129,3)/1000,集計A!C129))</f>
        <v>0</v>
      </c>
      <c r="D129" s="37">
        <f>IF(データ!$V$1=3,ROUND(集計A!D129,6)/1000000,IF(データ!$V$1=2,ROUND(集計A!D129,3)/1000,集計A!D129))</f>
        <v>652206.86399999994</v>
      </c>
      <c r="E129" s="37">
        <f>IF(データ!$V$1=3,ROUND(集計A!E129,6)/1000000,IF(データ!$V$1=2,ROUND(集計A!E129,3)/1000,集計A!E129))</f>
        <v>732386.69299999997</v>
      </c>
      <c r="F129" s="37">
        <f>IF(データ!$V$1=3,ROUND(集計A!F129,6)/1000000,IF(データ!$V$1=2,ROUND(集計A!F129,3)/1000,集計A!F129))</f>
        <v>80179.828999999998</v>
      </c>
      <c r="G129" s="37">
        <f>IF(データ!$V$1=3,ROUND(集計A!G129,6)/1000000,IF(データ!$V$1=2,ROUND(集計A!G129,3)/1000,集計A!G129))</f>
        <v>80179.828999999998</v>
      </c>
    </row>
    <row r="130" spans="1:7" x14ac:dyDescent="0.5">
      <c r="A130" s="42">
        <v>3007200</v>
      </c>
      <c r="B130" s="35" t="s">
        <v>229</v>
      </c>
      <c r="C130" s="37">
        <f>IF(データ!$V$1=3,ROUND(集計A!C130,6)/1000000,IF(データ!$V$1=2,ROUND(集計A!C130,3)/1000,集計A!C130))</f>
        <v>0</v>
      </c>
      <c r="D130" s="37">
        <f>IF(データ!$V$1=3,ROUND(集計A!D130,6)/1000000,IF(データ!$V$1=2,ROUND(集計A!D130,3)/1000,集計A!D130))</f>
        <v>732386.69299999997</v>
      </c>
      <c r="E130" s="37">
        <f>IF(データ!$V$1=3,ROUND(集計A!E130,6)/1000000,IF(データ!$V$1=2,ROUND(集計A!E130,3)/1000,集計A!E130))</f>
        <v>652206.86399999994</v>
      </c>
      <c r="F130" s="37">
        <f>IF(データ!$V$1=3,ROUND(集計A!F130,6)/1000000,IF(データ!$V$1=2,ROUND(集計A!F130,3)/1000,集計A!F130))</f>
        <v>-80179.828999999998</v>
      </c>
      <c r="G130" s="37">
        <f>IF(データ!$V$1=3,ROUND(集計A!G130,6)/1000000,IF(データ!$V$1=2,ROUND(集計A!G130,3)/1000,集計A!G130))</f>
        <v>-80179.828999999998</v>
      </c>
    </row>
    <row r="131" spans="1:7" x14ac:dyDescent="0.5">
      <c r="A131" s="42">
        <v>3008000</v>
      </c>
      <c r="B131" s="35" t="s">
        <v>119</v>
      </c>
      <c r="C131" s="37">
        <f>IF(データ!$V$1=3,ROUND(集計A!C131,6)/1000000,IF(データ!$V$1=2,ROUND(集計A!C131,3)/1000,集計A!C131))</f>
        <v>0</v>
      </c>
      <c r="D131" s="37">
        <f>IF(データ!$V$1=3,ROUND(集計A!D131,6)/1000000,IF(データ!$V$1=2,ROUND(集計A!D131,3)/1000,集計A!D131))</f>
        <v>463054.43</v>
      </c>
      <c r="E131" s="37">
        <f>IF(データ!$V$1=3,ROUND(集計A!E131,6)/1000000,IF(データ!$V$1=2,ROUND(集計A!E131,3)/1000,集計A!E131))</f>
        <v>463054.43</v>
      </c>
      <c r="F131" s="37">
        <f>IF(データ!$V$1=3,ROUND(集計A!F131,6)/1000000,IF(データ!$V$1=2,ROUND(集計A!F131,3)/1000,集計A!F131))</f>
        <v>0</v>
      </c>
      <c r="G131" s="37">
        <f>IF(データ!$V$1=3,ROUND(集計A!G131,6)/1000000,IF(データ!$V$1=2,ROUND(集計A!G131,3)/1000,集計A!G131))</f>
        <v>0</v>
      </c>
    </row>
    <row r="132" spans="1:7" x14ac:dyDescent="0.5">
      <c r="A132" s="42">
        <v>3008100</v>
      </c>
      <c r="B132" s="35" t="s">
        <v>230</v>
      </c>
      <c r="C132" s="37">
        <f>IF(データ!$V$1=3,ROUND(集計A!C132,6)/1000000,IF(データ!$V$1=2,ROUND(集計A!C132,3)/1000,集計A!C132))</f>
        <v>0</v>
      </c>
      <c r="D132" s="37">
        <f>IF(データ!$V$1=3,ROUND(集計A!D132,6)/1000000,IF(データ!$V$1=2,ROUND(集計A!D132,3)/1000,集計A!D132))</f>
        <v>0</v>
      </c>
      <c r="E132" s="37">
        <f>IF(データ!$V$1=3,ROUND(集計A!E132,6)/1000000,IF(データ!$V$1=2,ROUND(集計A!E132,3)/1000,集計A!E132))</f>
        <v>463054.43</v>
      </c>
      <c r="F132" s="37">
        <f>IF(データ!$V$1=3,ROUND(集計A!F132,6)/1000000,IF(データ!$V$1=2,ROUND(集計A!F132,3)/1000,集計A!F132))</f>
        <v>463054.43</v>
      </c>
      <c r="G132" s="37">
        <f>IF(データ!$V$1=3,ROUND(集計A!G132,6)/1000000,IF(データ!$V$1=2,ROUND(集計A!G132,3)/1000,集計A!G132))</f>
        <v>463054.43</v>
      </c>
    </row>
    <row r="133" spans="1:7" x14ac:dyDescent="0.5">
      <c r="A133" s="42">
        <v>3008200</v>
      </c>
      <c r="B133" s="35" t="s">
        <v>231</v>
      </c>
      <c r="C133" s="37">
        <f>IF(データ!$V$1=3,ROUND(集計A!C133,6)/1000000,IF(データ!$V$1=2,ROUND(集計A!C133,3)/1000,集計A!C133))</f>
        <v>0</v>
      </c>
      <c r="D133" s="37">
        <f>IF(データ!$V$1=3,ROUND(集計A!D133,6)/1000000,IF(データ!$V$1=2,ROUND(集計A!D133,3)/1000,集計A!D133))</f>
        <v>463054.43</v>
      </c>
      <c r="E133" s="37">
        <f>IF(データ!$V$1=3,ROUND(集計A!E133,6)/1000000,IF(データ!$V$1=2,ROUND(集計A!E133,3)/1000,集計A!E133))</f>
        <v>0</v>
      </c>
      <c r="F133" s="37">
        <f>IF(データ!$V$1=3,ROUND(集計A!F133,6)/1000000,IF(データ!$V$1=2,ROUND(集計A!F133,3)/1000,集計A!F133))</f>
        <v>-463054.43</v>
      </c>
      <c r="G133" s="37">
        <f>IF(データ!$V$1=3,ROUND(集計A!G133,6)/1000000,IF(データ!$V$1=2,ROUND(集計A!G133,3)/1000,集計A!G133))</f>
        <v>-463054.43</v>
      </c>
    </row>
    <row r="134" spans="1:7" x14ac:dyDescent="0.5">
      <c r="A134" s="42">
        <v>3009000</v>
      </c>
      <c r="B134" s="35" t="s">
        <v>120</v>
      </c>
      <c r="C134" s="37">
        <f>IF(データ!$V$1=3,ROUND(集計A!C134,6)/1000000,IF(データ!$V$1=2,ROUND(集計A!C134,3)/1000,集計A!C134))</f>
        <v>0</v>
      </c>
      <c r="D134" s="37">
        <f>IF(データ!$V$1=3,ROUND(集計A!D134,6)/1000000,IF(データ!$V$1=2,ROUND(集計A!D134,3)/1000,集計A!D134))</f>
        <v>582862.27</v>
      </c>
      <c r="E134" s="37">
        <f>IF(データ!$V$1=3,ROUND(集計A!E134,6)/1000000,IF(データ!$V$1=2,ROUND(集計A!E134,3)/1000,集計A!E134))</f>
        <v>582862.27</v>
      </c>
      <c r="F134" s="37">
        <f>IF(データ!$V$1=3,ROUND(集計A!F134,6)/1000000,IF(データ!$V$1=2,ROUND(集計A!F134,3)/1000,集計A!F134))</f>
        <v>0</v>
      </c>
      <c r="G134" s="37">
        <f>IF(データ!$V$1=3,ROUND(集計A!G134,6)/1000000,IF(データ!$V$1=2,ROUND(集計A!G134,3)/1000,集計A!G134))</f>
        <v>0</v>
      </c>
    </row>
    <row r="135" spans="1:7" x14ac:dyDescent="0.5">
      <c r="A135" s="42">
        <v>3009100</v>
      </c>
      <c r="B135" s="35" t="s">
        <v>232</v>
      </c>
      <c r="C135" s="37">
        <f>IF(データ!$V$1=3,ROUND(集計A!C135,6)/1000000,IF(データ!$V$1=2,ROUND(集計A!C135,3)/1000,集計A!C135))</f>
        <v>0</v>
      </c>
      <c r="D135" s="37">
        <f>IF(データ!$V$1=3,ROUND(集計A!D135,6)/1000000,IF(データ!$V$1=2,ROUND(集計A!D135,3)/1000,集計A!D135))</f>
        <v>582862.27</v>
      </c>
      <c r="E135" s="37">
        <f>IF(データ!$V$1=3,ROUND(集計A!E135,6)/1000000,IF(データ!$V$1=2,ROUND(集計A!E135,3)/1000,集計A!E135))</f>
        <v>0</v>
      </c>
      <c r="F135" s="37">
        <f>IF(データ!$V$1=3,ROUND(集計A!F135,6)/1000000,IF(データ!$V$1=2,ROUND(集計A!F135,3)/1000,集計A!F135))</f>
        <v>-582862.27</v>
      </c>
      <c r="G135" s="37">
        <f>IF(データ!$V$1=3,ROUND(集計A!G135,6)/1000000,IF(データ!$V$1=2,ROUND(集計A!G135,3)/1000,集計A!G135))</f>
        <v>-582862.27</v>
      </c>
    </row>
    <row r="136" spans="1:7" x14ac:dyDescent="0.5">
      <c r="A136" s="42">
        <v>3009200</v>
      </c>
      <c r="B136" s="35" t="s">
        <v>233</v>
      </c>
      <c r="C136" s="37">
        <f>IF(データ!$V$1=3,ROUND(集計A!C136,6)/1000000,IF(データ!$V$1=2,ROUND(集計A!C136,3)/1000,集計A!C136))</f>
        <v>0</v>
      </c>
      <c r="D136" s="37">
        <f>IF(データ!$V$1=3,ROUND(集計A!D136,6)/1000000,IF(データ!$V$1=2,ROUND(集計A!D136,3)/1000,集計A!D136))</f>
        <v>0</v>
      </c>
      <c r="E136" s="37">
        <f>IF(データ!$V$1=3,ROUND(集計A!E136,6)/1000000,IF(データ!$V$1=2,ROUND(集計A!E136,3)/1000,集計A!E136))</f>
        <v>582862.27</v>
      </c>
      <c r="F136" s="37">
        <f>IF(データ!$V$1=3,ROUND(集計A!F136,6)/1000000,IF(データ!$V$1=2,ROUND(集計A!F136,3)/1000,集計A!F136))</f>
        <v>582862.27</v>
      </c>
      <c r="G136" s="37">
        <f>IF(データ!$V$1=3,ROUND(集計A!G136,6)/1000000,IF(データ!$V$1=2,ROUND(集計A!G136,3)/1000,集計A!G136))</f>
        <v>582862.27</v>
      </c>
    </row>
    <row r="137" spans="1:7" x14ac:dyDescent="0.5">
      <c r="A137" s="42">
        <v>3010000</v>
      </c>
      <c r="B137" s="35" t="s">
        <v>121</v>
      </c>
      <c r="C137" s="37">
        <f>IF(データ!$V$1=3,ROUND(集計A!C137,6)/1000000,IF(データ!$V$1=2,ROUND(集計A!C137,3)/1000,集計A!C137))</f>
        <v>0</v>
      </c>
      <c r="D137" s="37">
        <f>IF(データ!$V$1=3,ROUND(集計A!D137,6)/1000000,IF(データ!$V$1=2,ROUND(集計A!D137,3)/1000,集計A!D137))</f>
        <v>269332.26299999998</v>
      </c>
      <c r="E137" s="37">
        <f>IF(データ!$V$1=3,ROUND(集計A!E137,6)/1000000,IF(データ!$V$1=2,ROUND(集計A!E137,3)/1000,集計A!E137))</f>
        <v>269332.26299999998</v>
      </c>
      <c r="F137" s="37">
        <f>IF(データ!$V$1=3,ROUND(集計A!F137,6)/1000000,IF(データ!$V$1=2,ROUND(集計A!F137,3)/1000,集計A!F137))</f>
        <v>0</v>
      </c>
      <c r="G137" s="37">
        <f>IF(データ!$V$1=3,ROUND(集計A!G137,6)/1000000,IF(データ!$V$1=2,ROUND(集計A!G137,3)/1000,集計A!G137))</f>
        <v>0</v>
      </c>
    </row>
    <row r="138" spans="1:7" x14ac:dyDescent="0.5">
      <c r="A138" s="42">
        <v>3010100</v>
      </c>
      <c r="B138" s="35" t="s">
        <v>234</v>
      </c>
      <c r="C138" s="37">
        <f>IF(データ!$V$1=3,ROUND(集計A!C138,6)/1000000,IF(データ!$V$1=2,ROUND(集計A!C138,3)/1000,集計A!C138))</f>
        <v>0</v>
      </c>
      <c r="D138" s="37">
        <f>IF(データ!$V$1=3,ROUND(集計A!D138,6)/1000000,IF(データ!$V$1=2,ROUND(集計A!D138,3)/1000,集計A!D138))</f>
        <v>0</v>
      </c>
      <c r="E138" s="37">
        <f>IF(データ!$V$1=3,ROUND(集計A!E138,6)/1000000,IF(データ!$V$1=2,ROUND(集計A!E138,3)/1000,集計A!E138))</f>
        <v>269332.26299999998</v>
      </c>
      <c r="F138" s="37">
        <f>IF(データ!$V$1=3,ROUND(集計A!F138,6)/1000000,IF(データ!$V$1=2,ROUND(集計A!F138,3)/1000,集計A!F138))</f>
        <v>269332.26299999998</v>
      </c>
      <c r="G138" s="37">
        <f>IF(データ!$V$1=3,ROUND(集計A!G138,6)/1000000,IF(データ!$V$1=2,ROUND(集計A!G138,3)/1000,集計A!G138))</f>
        <v>269332.26299999998</v>
      </c>
    </row>
    <row r="139" spans="1:7" x14ac:dyDescent="0.5">
      <c r="A139" s="42">
        <v>3010200</v>
      </c>
      <c r="B139" s="35" t="s">
        <v>235</v>
      </c>
      <c r="C139" s="37">
        <f>IF(データ!$V$1=3,ROUND(集計A!C139,6)/1000000,IF(データ!$V$1=2,ROUND(集計A!C139,3)/1000,集計A!C139))</f>
        <v>0</v>
      </c>
      <c r="D139" s="37">
        <f>IF(データ!$V$1=3,ROUND(集計A!D139,6)/1000000,IF(データ!$V$1=2,ROUND(集計A!D139,3)/1000,集計A!D139))</f>
        <v>269332.26299999998</v>
      </c>
      <c r="E139" s="37">
        <f>IF(データ!$V$1=3,ROUND(集計A!E139,6)/1000000,IF(データ!$V$1=2,ROUND(集計A!E139,3)/1000,集計A!E139))</f>
        <v>0</v>
      </c>
      <c r="F139" s="37">
        <f>IF(データ!$V$1=3,ROUND(集計A!F139,6)/1000000,IF(データ!$V$1=2,ROUND(集計A!F139,3)/1000,集計A!F139))</f>
        <v>-269332.26299999998</v>
      </c>
      <c r="G139" s="37">
        <f>IF(データ!$V$1=3,ROUND(集計A!G139,6)/1000000,IF(データ!$V$1=2,ROUND(集計A!G139,3)/1000,集計A!G139))</f>
        <v>-269332.26299999998</v>
      </c>
    </row>
    <row r="140" spans="1:7" x14ac:dyDescent="0.5">
      <c r="A140" s="42">
        <v>3011000</v>
      </c>
      <c r="B140" s="35" t="s">
        <v>122</v>
      </c>
      <c r="C140" s="37">
        <f>IF(データ!$V$1=3,ROUND(集計A!C140,6)/1000000,IF(データ!$V$1=2,ROUND(集計A!C140,3)/1000,集計A!C140))</f>
        <v>0</v>
      </c>
      <c r="D140" s="37">
        <f>IF(データ!$V$1=3,ROUND(集計A!D140,6)/1000000,IF(データ!$V$1=2,ROUND(集計A!D140,3)/1000,集計A!D140))</f>
        <v>69344.593999999997</v>
      </c>
      <c r="E140" s="37">
        <f>IF(データ!$V$1=3,ROUND(集計A!E140,6)/1000000,IF(データ!$V$1=2,ROUND(集計A!E140,3)/1000,集計A!E140))</f>
        <v>69344.593999999997</v>
      </c>
      <c r="F140" s="37">
        <f>IF(データ!$V$1=3,ROUND(集計A!F140,6)/1000000,IF(データ!$V$1=2,ROUND(集計A!F140,3)/1000,集計A!F140))</f>
        <v>0</v>
      </c>
      <c r="G140" s="37">
        <f>IF(データ!$V$1=3,ROUND(集計A!G140,6)/1000000,IF(データ!$V$1=2,ROUND(集計A!G140,3)/1000,集計A!G140))</f>
        <v>0</v>
      </c>
    </row>
    <row r="141" spans="1:7" x14ac:dyDescent="0.5">
      <c r="A141" s="42">
        <v>3011100</v>
      </c>
      <c r="B141" s="35" t="s">
        <v>236</v>
      </c>
      <c r="C141" s="37">
        <f>IF(データ!$V$1=3,ROUND(集計A!C141,6)/1000000,IF(データ!$V$1=2,ROUND(集計A!C141,3)/1000,集計A!C141))</f>
        <v>0</v>
      </c>
      <c r="D141" s="37">
        <f>IF(データ!$V$1=3,ROUND(集計A!D141,6)/1000000,IF(データ!$V$1=2,ROUND(集計A!D141,3)/1000,集計A!D141))</f>
        <v>69344.593999999997</v>
      </c>
      <c r="E141" s="37">
        <f>IF(データ!$V$1=3,ROUND(集計A!E141,6)/1000000,IF(データ!$V$1=2,ROUND(集計A!E141,3)/1000,集計A!E141))</f>
        <v>0</v>
      </c>
      <c r="F141" s="37">
        <f>IF(データ!$V$1=3,ROUND(集計A!F141,6)/1000000,IF(データ!$V$1=2,ROUND(集計A!F141,3)/1000,集計A!F141))</f>
        <v>-69344.593999999997</v>
      </c>
      <c r="G141" s="37">
        <f>IF(データ!$V$1=3,ROUND(集計A!G141,6)/1000000,IF(データ!$V$1=2,ROUND(集計A!G141,3)/1000,集計A!G141))</f>
        <v>-69344.593999999997</v>
      </c>
    </row>
    <row r="142" spans="1:7" x14ac:dyDescent="0.5">
      <c r="A142" s="42">
        <v>3011200</v>
      </c>
      <c r="B142" s="35" t="s">
        <v>237</v>
      </c>
      <c r="C142" s="37">
        <f>IF(データ!$V$1=3,ROUND(集計A!C142,6)/1000000,IF(データ!$V$1=2,ROUND(集計A!C142,3)/1000,集計A!C142))</f>
        <v>0</v>
      </c>
      <c r="D142" s="37">
        <f>IF(データ!$V$1=3,ROUND(集計A!D142,6)/1000000,IF(データ!$V$1=2,ROUND(集計A!D142,3)/1000,集計A!D142))</f>
        <v>0</v>
      </c>
      <c r="E142" s="37">
        <f>IF(データ!$V$1=3,ROUND(集計A!E142,6)/1000000,IF(データ!$V$1=2,ROUND(集計A!E142,3)/1000,集計A!E142))</f>
        <v>69344.593999999997</v>
      </c>
      <c r="F142" s="37">
        <f>IF(データ!$V$1=3,ROUND(集計A!F142,6)/1000000,IF(データ!$V$1=2,ROUND(集計A!F142,3)/1000,集計A!F142))</f>
        <v>69344.593999999997</v>
      </c>
      <c r="G142" s="37">
        <f>IF(データ!$V$1=3,ROUND(集計A!G142,6)/1000000,IF(データ!$V$1=2,ROUND(集計A!G142,3)/1000,集計A!G142))</f>
        <v>69344.593999999997</v>
      </c>
    </row>
    <row r="143" spans="1:7" x14ac:dyDescent="0.5">
      <c r="A143" s="42">
        <v>3012000</v>
      </c>
      <c r="B143" s="35" t="s">
        <v>123</v>
      </c>
      <c r="C143" s="37">
        <f>IF(データ!$V$1=3,ROUND(集計A!C143,6)/1000000,IF(データ!$V$1=2,ROUND(集計A!C143,3)/1000,集計A!C143))</f>
        <v>0</v>
      </c>
      <c r="D143" s="37">
        <f>IF(データ!$V$1=3,ROUND(集計A!D143,6)/1000000,IF(データ!$V$1=2,ROUND(集計A!D143,3)/1000,集計A!D143))</f>
        <v>0</v>
      </c>
      <c r="E143" s="37">
        <f>IF(データ!$V$1=3,ROUND(集計A!E143,6)/1000000,IF(データ!$V$1=2,ROUND(集計A!E143,3)/1000,集計A!E143))</f>
        <v>0</v>
      </c>
      <c r="F143" s="37">
        <f>IF(データ!$V$1=3,ROUND(集計A!F143,6)/1000000,IF(データ!$V$1=2,ROUND(集計A!F143,3)/1000,集計A!F143))</f>
        <v>0</v>
      </c>
      <c r="G143" s="37">
        <f>IF(データ!$V$1=3,ROUND(集計A!G143,6)/1000000,IF(データ!$V$1=2,ROUND(集計A!G143,3)/1000,集計A!G143))</f>
        <v>0</v>
      </c>
    </row>
    <row r="144" spans="1:7" x14ac:dyDescent="0.5">
      <c r="A144" s="42">
        <v>3013000</v>
      </c>
      <c r="B144" s="35" t="s">
        <v>238</v>
      </c>
      <c r="C144" s="37">
        <f>IF(データ!$V$1=3,ROUND(集計A!C144,6)/1000000,IF(データ!$V$1=2,ROUND(集計A!C144,3)/1000,集計A!C144))</f>
        <v>0</v>
      </c>
      <c r="D144" s="37">
        <f>IF(データ!$V$1=3,ROUND(集計A!D144,6)/1000000,IF(データ!$V$1=2,ROUND(集計A!D144,3)/1000,集計A!D144))</f>
        <v>0</v>
      </c>
      <c r="E144" s="37">
        <f>IF(データ!$V$1=3,ROUND(集計A!E144,6)/1000000,IF(データ!$V$1=2,ROUND(集計A!E144,3)/1000,集計A!E144))</f>
        <v>0</v>
      </c>
      <c r="F144" s="37">
        <f>IF(データ!$V$1=3,ROUND(集計A!F144,6)/1000000,IF(データ!$V$1=2,ROUND(集計A!F144,3)/1000,集計A!F144))</f>
        <v>0</v>
      </c>
      <c r="G144" s="37">
        <f>IF(データ!$V$1=3,ROUND(集計A!G144,6)/1000000,IF(データ!$V$1=2,ROUND(集計A!G144,3)/1000,集計A!G144))</f>
        <v>0</v>
      </c>
    </row>
    <row r="145" spans="1:7" x14ac:dyDescent="0.5">
      <c r="A145" s="42">
        <v>3014000</v>
      </c>
      <c r="B145" s="35" t="s">
        <v>242</v>
      </c>
      <c r="C145" s="37">
        <f>IF(データ!$V$1=3,ROUND(集計A!C145,6)/1000000,IF(データ!$V$1=2,ROUND(集計A!C145,3)/1000,集計A!C145))</f>
        <v>0</v>
      </c>
      <c r="D145" s="37">
        <f>IF(データ!$V$1=3,ROUND(集計A!D145,6)/1000000,IF(データ!$V$1=2,ROUND(集計A!D145,3)/1000,集計A!D145))</f>
        <v>1935.298</v>
      </c>
      <c r="E145" s="37">
        <f>IF(データ!$V$1=3,ROUND(集計A!E145,6)/1000000,IF(データ!$V$1=2,ROUND(集計A!E145,3)/1000,集計A!E145))</f>
        <v>7731.7759999999998</v>
      </c>
      <c r="F145" s="37">
        <f>IF(データ!$V$1=3,ROUND(集計A!F145,6)/1000000,IF(データ!$V$1=2,ROUND(集計A!F145,3)/1000,集計A!F145))</f>
        <v>5796.4780000000001</v>
      </c>
      <c r="G145" s="37">
        <f>IF(データ!$V$1=3,ROUND(集計A!G145,6)/1000000,IF(データ!$V$1=2,ROUND(集計A!G145,3)/1000,集計A!G145))</f>
        <v>5796.4780000000001</v>
      </c>
    </row>
    <row r="146" spans="1:7" x14ac:dyDescent="0.5">
      <c r="A146" s="42">
        <v>3014100</v>
      </c>
      <c r="B146" s="35" t="s">
        <v>243</v>
      </c>
      <c r="C146" s="37">
        <f>IF(データ!$V$1=3,ROUND(集計A!C146,6)/1000000,IF(データ!$V$1=2,ROUND(集計A!C146,3)/1000,集計A!C146))</f>
        <v>0</v>
      </c>
      <c r="D146" s="37">
        <f>IF(データ!$V$1=3,ROUND(集計A!D146,6)/1000000,IF(データ!$V$1=2,ROUND(集計A!D146,3)/1000,集計A!D146))</f>
        <v>0</v>
      </c>
      <c r="E146" s="37">
        <f>IF(データ!$V$1=3,ROUND(集計A!E146,6)/1000000,IF(データ!$V$1=2,ROUND(集計A!E146,3)/1000,集計A!E146))</f>
        <v>7731.7759999999998</v>
      </c>
      <c r="F146" s="37">
        <f>IF(データ!$V$1=3,ROUND(集計A!F146,6)/1000000,IF(データ!$V$1=2,ROUND(集計A!F146,3)/1000,集計A!F146))</f>
        <v>7731.7759999999998</v>
      </c>
      <c r="G146" s="37">
        <f>IF(データ!$V$1=3,ROUND(集計A!G146,6)/1000000,IF(データ!$V$1=2,ROUND(集計A!G146,3)/1000,集計A!G146))</f>
        <v>7731.7759999999998</v>
      </c>
    </row>
    <row r="147" spans="1:7" x14ac:dyDescent="0.5">
      <c r="A147" s="42">
        <v>3014200</v>
      </c>
      <c r="B147" s="35" t="s">
        <v>244</v>
      </c>
      <c r="C147" s="37">
        <f>IF(データ!$V$1=3,ROUND(集計A!C147,6)/1000000,IF(データ!$V$1=2,ROUND(集計A!C147,3)/1000,集計A!C147))</f>
        <v>0</v>
      </c>
      <c r="D147" s="37">
        <f>IF(データ!$V$1=3,ROUND(集計A!D147,6)/1000000,IF(データ!$V$1=2,ROUND(集計A!D147,3)/1000,集計A!D147))</f>
        <v>1935.298</v>
      </c>
      <c r="E147" s="37">
        <f>IF(データ!$V$1=3,ROUND(集計A!E147,6)/1000000,IF(データ!$V$1=2,ROUND(集計A!E147,3)/1000,集計A!E147))</f>
        <v>0</v>
      </c>
      <c r="F147" s="37">
        <f>IF(データ!$V$1=3,ROUND(集計A!F147,6)/1000000,IF(データ!$V$1=2,ROUND(集計A!F147,3)/1000,集計A!F147))</f>
        <v>-1935.298</v>
      </c>
      <c r="G147" s="37">
        <f>IF(データ!$V$1=3,ROUND(集計A!G147,6)/1000000,IF(データ!$V$1=2,ROUND(集計A!G147,3)/1000,集計A!G147))</f>
        <v>-1935.298</v>
      </c>
    </row>
    <row r="148" spans="1:7" x14ac:dyDescent="0.5">
      <c r="A148" s="42">
        <v>3015000</v>
      </c>
      <c r="B148" s="35" t="s">
        <v>245</v>
      </c>
      <c r="C148" s="37">
        <f>IF(データ!$V$1=3,ROUND(集計A!C148,6)/1000000,IF(データ!$V$1=2,ROUND(集計A!C148,3)/1000,集計A!C148))</f>
        <v>0</v>
      </c>
      <c r="D148" s="37">
        <f>IF(データ!$V$1=3,ROUND(集計A!D148,6)/1000000,IF(データ!$V$1=2,ROUND(集計A!D148,3)/1000,集計A!D148))</f>
        <v>9157866.3029999994</v>
      </c>
      <c r="E148" s="37">
        <f>IF(データ!$V$1=3,ROUND(集計A!E148,6)/1000000,IF(データ!$V$1=2,ROUND(集計A!E148,3)/1000,集計A!E148))</f>
        <v>9219392.6740000006</v>
      </c>
      <c r="F148" s="37">
        <f>IF(データ!$V$1=3,ROUND(集計A!F148,6)/1000000,IF(データ!$V$1=2,ROUND(集計A!F148,3)/1000,集計A!F148))</f>
        <v>61526.370999999999</v>
      </c>
      <c r="G148" s="37">
        <f>IF(データ!$V$1=3,ROUND(集計A!G148,6)/1000000,IF(データ!$V$1=2,ROUND(集計A!G148,3)/1000,集計A!G148))</f>
        <v>61526.370999999999</v>
      </c>
    </row>
    <row r="149" spans="1:7" x14ac:dyDescent="0.5">
      <c r="A149" s="42">
        <v>3015100</v>
      </c>
      <c r="B149" s="35" t="s">
        <v>246</v>
      </c>
      <c r="C149" s="37">
        <f>IF(データ!$V$1=3,ROUND(集計A!C149,6)/1000000,IF(データ!$V$1=2,ROUND(集計A!C149,3)/1000,集計A!C149))</f>
        <v>0</v>
      </c>
      <c r="D149" s="37">
        <f>IF(データ!$V$1=3,ROUND(集計A!D149,6)/1000000,IF(データ!$V$1=2,ROUND(集計A!D149,3)/1000,集計A!D149))</f>
        <v>652206.86399999994</v>
      </c>
      <c r="E149" s="37">
        <f>IF(データ!$V$1=3,ROUND(集計A!E149,6)/1000000,IF(データ!$V$1=2,ROUND(集計A!E149,3)/1000,集計A!E149))</f>
        <v>740118.46900000004</v>
      </c>
      <c r="F149" s="37">
        <f>IF(データ!$V$1=3,ROUND(集計A!F149,6)/1000000,IF(データ!$V$1=2,ROUND(集計A!F149,3)/1000,集計A!F149))</f>
        <v>87911.604999999996</v>
      </c>
      <c r="G149" s="37">
        <f>IF(データ!$V$1=3,ROUND(集計A!G149,6)/1000000,IF(データ!$V$1=2,ROUND(集計A!G149,3)/1000,集計A!G149))</f>
        <v>87911.604999999996</v>
      </c>
    </row>
    <row r="150" spans="1:7" x14ac:dyDescent="0.5">
      <c r="A150" s="42">
        <v>3015200</v>
      </c>
      <c r="B150" s="35" t="s">
        <v>247</v>
      </c>
      <c r="C150" s="37">
        <f>IF(データ!$V$1=3,ROUND(集計A!C150,6)/1000000,IF(データ!$V$1=2,ROUND(集計A!C150,3)/1000,集計A!C150))</f>
        <v>0</v>
      </c>
      <c r="D150" s="37">
        <f>IF(データ!$V$1=3,ROUND(集計A!D150,6)/1000000,IF(データ!$V$1=2,ROUND(集計A!D150,3)/1000,集計A!D150))</f>
        <v>8505659.4389999993</v>
      </c>
      <c r="E150" s="37">
        <f>IF(データ!$V$1=3,ROUND(集計A!E150,6)/1000000,IF(データ!$V$1=2,ROUND(集計A!E150,3)/1000,集計A!E150))</f>
        <v>8479274.2050000001</v>
      </c>
      <c r="F150" s="37">
        <f>IF(データ!$V$1=3,ROUND(集計A!F150,6)/1000000,IF(データ!$V$1=2,ROUND(集計A!F150,3)/1000,集計A!F150))</f>
        <v>-26385.234</v>
      </c>
      <c r="G150" s="37">
        <f>IF(データ!$V$1=3,ROUND(集計A!G150,6)/1000000,IF(データ!$V$1=2,ROUND(集計A!G150,3)/1000,集計A!G150))</f>
        <v>-26385.234</v>
      </c>
    </row>
    <row r="151" spans="1:7" x14ac:dyDescent="0.5">
      <c r="A151" s="42">
        <v>3016000</v>
      </c>
      <c r="B151" s="35" t="s">
        <v>249</v>
      </c>
      <c r="C151" s="37">
        <f>IF(データ!$V$1=3,ROUND(集計A!C151,6)/1000000,IF(データ!$V$1=2,ROUND(集計A!C151,3)/1000,集計A!C151))</f>
        <v>8065721.4740000004</v>
      </c>
      <c r="D151" s="37">
        <f>IF(データ!$V$1=3,ROUND(集計A!D151,6)/1000000,IF(データ!$V$1=2,ROUND(集計A!D151,3)/1000,集計A!D151))</f>
        <v>9157866.3029999994</v>
      </c>
      <c r="E151" s="37">
        <f>IF(データ!$V$1=3,ROUND(集計A!E151,6)/1000000,IF(データ!$V$1=2,ROUND(集計A!E151,3)/1000,集計A!E151))</f>
        <v>9219392.6740000006</v>
      </c>
      <c r="F151" s="37">
        <f>IF(データ!$V$1=3,ROUND(集計A!F151,6)/1000000,IF(データ!$V$1=2,ROUND(集計A!F151,3)/1000,集計A!F151))</f>
        <v>61526.370999999999</v>
      </c>
      <c r="G151" s="37">
        <f>IF(データ!$V$1=3,ROUND(集計A!G151,6)/1000000,IF(データ!$V$1=2,ROUND(集計A!G151,3)/1000,集計A!G151))</f>
        <v>8127247.8449999997</v>
      </c>
    </row>
    <row r="152" spans="1:7" x14ac:dyDescent="0.5">
      <c r="A152" s="42">
        <v>3016100</v>
      </c>
      <c r="B152" s="35" t="s">
        <v>250</v>
      </c>
      <c r="C152" s="37">
        <f>IF(データ!$V$1=3,ROUND(集計A!C152,6)/1000000,IF(データ!$V$1=2,ROUND(集計A!C152,3)/1000,集計A!C152))</f>
        <v>13467163.441</v>
      </c>
      <c r="D152" s="37">
        <f>IF(データ!$V$1=3,ROUND(集計A!D152,6)/1000000,IF(データ!$V$1=2,ROUND(集計A!D152,3)/1000,集計A!D152))</f>
        <v>652206.86399999994</v>
      </c>
      <c r="E152" s="37">
        <f>IF(データ!$V$1=3,ROUND(集計A!E152,6)/1000000,IF(データ!$V$1=2,ROUND(集計A!E152,3)/1000,集計A!E152))</f>
        <v>740118.46900000004</v>
      </c>
      <c r="F152" s="37">
        <f>IF(データ!$V$1=3,ROUND(集計A!F152,6)/1000000,IF(データ!$V$1=2,ROUND(集計A!F152,3)/1000,集計A!F152))</f>
        <v>87911.604999999996</v>
      </c>
      <c r="G152" s="37">
        <f>IF(データ!$V$1=3,ROUND(集計A!G152,6)/1000000,IF(データ!$V$1=2,ROUND(集計A!G152,3)/1000,集計A!G152))</f>
        <v>13555075.046</v>
      </c>
    </row>
    <row r="153" spans="1:7" x14ac:dyDescent="0.5">
      <c r="A153" s="42">
        <v>3016200</v>
      </c>
      <c r="B153" s="35" t="s">
        <v>251</v>
      </c>
      <c r="C153" s="37">
        <f>IF(データ!$V$1=3,ROUND(集計A!C153,6)/1000000,IF(データ!$V$1=2,ROUND(集計A!C153,3)/1000,集計A!C153))</f>
        <v>-5401441.9670000002</v>
      </c>
      <c r="D153" s="37">
        <f>IF(データ!$V$1=3,ROUND(集計A!D153,6)/1000000,IF(データ!$V$1=2,ROUND(集計A!D153,3)/1000,集計A!D153))</f>
        <v>8505659.4389999993</v>
      </c>
      <c r="E153" s="37">
        <f>IF(データ!$V$1=3,ROUND(集計A!E153,6)/1000000,IF(データ!$V$1=2,ROUND(集計A!E153,3)/1000,集計A!E153))</f>
        <v>8479274.2050000001</v>
      </c>
      <c r="F153" s="37">
        <f>IF(データ!$V$1=3,ROUND(集計A!F153,6)/1000000,IF(データ!$V$1=2,ROUND(集計A!F153,3)/1000,集計A!F153))</f>
        <v>-26385.234</v>
      </c>
      <c r="G153" s="37">
        <f>IF(データ!$V$1=3,ROUND(集計A!G153,6)/1000000,IF(データ!$V$1=2,ROUND(集計A!G153,3)/1000,集計A!G153))</f>
        <v>-5427827.2010000004</v>
      </c>
    </row>
    <row r="154" spans="1:7" x14ac:dyDescent="0.5">
      <c r="A154" s="42">
        <v>4001000</v>
      </c>
      <c r="B154" s="35" t="s">
        <v>146</v>
      </c>
      <c r="C154" s="37">
        <f>IF(データ!$V$1=3,ROUND(集計A!C154,6)/1000000,IF(データ!$V$1=2,ROUND(集計A!C154,3)/1000,集計A!C154))</f>
        <v>0</v>
      </c>
      <c r="D154" s="37">
        <f>IF(データ!$V$1=3,ROUND(集計A!D154,6)/1000000,IF(データ!$V$1=2,ROUND(集計A!D154,3)/1000,集計A!D154))</f>
        <v>7763570.1679999996</v>
      </c>
      <c r="E154" s="37">
        <f>IF(データ!$V$1=3,ROUND(集計A!E154,6)/1000000,IF(データ!$V$1=2,ROUND(集計A!E154,3)/1000,集計A!E154))</f>
        <v>7891021.1279999996</v>
      </c>
      <c r="F154" s="37">
        <f>IF(データ!$V$1=3,ROUND(集計A!F154,6)/1000000,IF(データ!$V$1=2,ROUND(集計A!F154,3)/1000,集計A!F154))</f>
        <v>-127450.96</v>
      </c>
      <c r="G154" s="37">
        <f>IF(データ!$V$1=3,ROUND(集計A!G154,6)/1000000,IF(データ!$V$1=2,ROUND(集計A!G154,3)/1000,集計A!G154))</f>
        <v>-127450.96</v>
      </c>
    </row>
    <row r="155" spans="1:7" x14ac:dyDescent="0.5">
      <c r="A155" s="42">
        <v>4002000</v>
      </c>
      <c r="B155" s="35" t="s">
        <v>126</v>
      </c>
      <c r="C155" s="37">
        <f>IF(データ!$V$1=3,ROUND(集計A!C155,6)/1000000,IF(データ!$V$1=2,ROUND(集計A!C155,3)/1000,集計A!C155))</f>
        <v>-223191.82399999999</v>
      </c>
      <c r="D155" s="37">
        <f>IF(データ!$V$1=3,ROUND(集計A!D155,6)/1000000,IF(データ!$V$1=2,ROUND(集計A!D155,3)/1000,集計A!D155))</f>
        <v>625612.35800000001</v>
      </c>
      <c r="E155" s="37">
        <f>IF(データ!$V$1=3,ROUND(集計A!E155,6)/1000000,IF(データ!$V$1=2,ROUND(集計A!E155,3)/1000,集計A!E155))</f>
        <v>6496120.0279999999</v>
      </c>
      <c r="F155" s="37">
        <f>IF(データ!$V$1=3,ROUND(集計A!F155,6)/1000000,IF(データ!$V$1=2,ROUND(集計A!F155,3)/1000,集計A!F155))</f>
        <v>5870507.6699999999</v>
      </c>
      <c r="G155" s="37">
        <f>IF(データ!$V$1=3,ROUND(集計A!G155,6)/1000000,IF(データ!$V$1=2,ROUND(集計A!G155,3)/1000,集計A!G155))</f>
        <v>5647315.8459999999</v>
      </c>
    </row>
    <row r="156" spans="1:7" x14ac:dyDescent="0.5">
      <c r="A156" s="42">
        <v>4003000</v>
      </c>
      <c r="B156" s="35" t="s">
        <v>127</v>
      </c>
      <c r="C156" s="37">
        <f>IF(データ!$V$1=3,ROUND(集計A!C156,6)/1000000,IF(データ!$V$1=2,ROUND(集計A!C156,3)/1000,集計A!C156))</f>
        <v>0</v>
      </c>
      <c r="D156" s="37">
        <f>IF(データ!$V$1=3,ROUND(集計A!D156,6)/1000000,IF(データ!$V$1=2,ROUND(集計A!D156,3)/1000,集計A!D156))</f>
        <v>621636.95799999998</v>
      </c>
      <c r="E156" s="37">
        <f>IF(データ!$V$1=3,ROUND(集計A!E156,6)/1000000,IF(データ!$V$1=2,ROUND(集計A!E156,3)/1000,集計A!E156))</f>
        <v>3422987.1579999998</v>
      </c>
      <c r="F156" s="37">
        <f>IF(データ!$V$1=3,ROUND(集計A!F156,6)/1000000,IF(データ!$V$1=2,ROUND(集計A!F156,3)/1000,集計A!F156))</f>
        <v>2801350.2</v>
      </c>
      <c r="G156" s="37">
        <f>IF(データ!$V$1=3,ROUND(集計A!G156,6)/1000000,IF(データ!$V$1=2,ROUND(集計A!G156,3)/1000,集計A!G156))</f>
        <v>2801350.2</v>
      </c>
    </row>
    <row r="157" spans="1:7" x14ac:dyDescent="0.5">
      <c r="A157" s="42">
        <v>4004000</v>
      </c>
      <c r="B157" s="35" t="s">
        <v>128</v>
      </c>
      <c r="C157" s="37">
        <f>IF(データ!$V$1=3,ROUND(集計A!C157,6)/1000000,IF(データ!$V$1=2,ROUND(集計A!C157,3)/1000,集計A!C157))</f>
        <v>0</v>
      </c>
      <c r="D157" s="37">
        <f>IF(データ!$V$1=3,ROUND(集計A!D157,6)/1000000,IF(データ!$V$1=2,ROUND(集計A!D157,3)/1000,集計A!D157))</f>
        <v>0</v>
      </c>
      <c r="E157" s="37">
        <f>IF(データ!$V$1=3,ROUND(集計A!E157,6)/1000000,IF(データ!$V$1=2,ROUND(集計A!E157,3)/1000,集計A!E157))</f>
        <v>951939.06700000004</v>
      </c>
      <c r="F157" s="37">
        <f>IF(データ!$V$1=3,ROUND(集計A!F157,6)/1000000,IF(データ!$V$1=2,ROUND(集計A!F157,3)/1000,集計A!F157))</f>
        <v>951939.06700000004</v>
      </c>
      <c r="G157" s="37">
        <f>IF(データ!$V$1=3,ROUND(集計A!G157,6)/1000000,IF(データ!$V$1=2,ROUND(集計A!G157,3)/1000,集計A!G157))</f>
        <v>951939.06700000004</v>
      </c>
    </row>
    <row r="158" spans="1:7" x14ac:dyDescent="0.5">
      <c r="A158" s="42">
        <v>4005000</v>
      </c>
      <c r="B158" s="35" t="s">
        <v>129</v>
      </c>
      <c r="C158" s="37">
        <f>IF(データ!$V$1=3,ROUND(集計A!C158,6)/1000000,IF(データ!$V$1=2,ROUND(集計A!C158,3)/1000,集計A!C158))</f>
        <v>0</v>
      </c>
      <c r="D158" s="37">
        <f>IF(データ!$V$1=3,ROUND(集計A!D158,6)/1000000,IF(データ!$V$1=2,ROUND(集計A!D158,3)/1000,集計A!D158))</f>
        <v>608305.1</v>
      </c>
      <c r="E158" s="37">
        <f>IF(データ!$V$1=3,ROUND(集計A!E158,6)/1000000,IF(データ!$V$1=2,ROUND(集計A!E158,3)/1000,集計A!E158))</f>
        <v>2261431.6630000002</v>
      </c>
      <c r="F158" s="37">
        <f>IF(データ!$V$1=3,ROUND(集計A!F158,6)/1000000,IF(データ!$V$1=2,ROUND(集計A!F158,3)/1000,集計A!F158))</f>
        <v>1653126.5630000001</v>
      </c>
      <c r="G158" s="37">
        <f>IF(データ!$V$1=3,ROUND(集計A!G158,6)/1000000,IF(データ!$V$1=2,ROUND(集計A!G158,3)/1000,集計A!G158))</f>
        <v>1653126.5630000001</v>
      </c>
    </row>
    <row r="159" spans="1:7" x14ac:dyDescent="0.5">
      <c r="A159" s="42">
        <v>4006000</v>
      </c>
      <c r="B159" s="35" t="s">
        <v>130</v>
      </c>
      <c r="C159" s="37">
        <f>IF(データ!$V$1=3,ROUND(集計A!C159,6)/1000000,IF(データ!$V$1=2,ROUND(集計A!C159,3)/1000,集計A!C159))</f>
        <v>0</v>
      </c>
      <c r="D159" s="37">
        <f>IF(データ!$V$1=3,ROUND(集計A!D159,6)/1000000,IF(データ!$V$1=2,ROUND(集計A!D159,3)/1000,集計A!D159))</f>
        <v>0</v>
      </c>
      <c r="E159" s="37">
        <f>IF(データ!$V$1=3,ROUND(集計A!E159,6)/1000000,IF(データ!$V$1=2,ROUND(集計A!E159,3)/1000,集計A!E159))</f>
        <v>13594.227000000001</v>
      </c>
      <c r="F159" s="37">
        <f>IF(データ!$V$1=3,ROUND(集計A!F159,6)/1000000,IF(データ!$V$1=2,ROUND(集計A!F159,3)/1000,集計A!F159))</f>
        <v>13594.227000000001</v>
      </c>
      <c r="G159" s="37">
        <f>IF(データ!$V$1=3,ROUND(集計A!G159,6)/1000000,IF(データ!$V$1=2,ROUND(集計A!G159,3)/1000,集計A!G159))</f>
        <v>13594.227000000001</v>
      </c>
    </row>
    <row r="160" spans="1:7" x14ac:dyDescent="0.5">
      <c r="A160" s="42">
        <v>4007000</v>
      </c>
      <c r="B160" s="35" t="s">
        <v>131</v>
      </c>
      <c r="C160" s="37">
        <f>IF(データ!$V$1=3,ROUND(集計A!C160,6)/1000000,IF(データ!$V$1=2,ROUND(集計A!C160,3)/1000,集計A!C160))</f>
        <v>0</v>
      </c>
      <c r="D160" s="37">
        <f>IF(データ!$V$1=3,ROUND(集計A!D160,6)/1000000,IF(データ!$V$1=2,ROUND(集計A!D160,3)/1000,集計A!D160))</f>
        <v>13331.858</v>
      </c>
      <c r="E160" s="37">
        <f>IF(データ!$V$1=3,ROUND(集計A!E160,6)/1000000,IF(データ!$V$1=2,ROUND(集計A!E160,3)/1000,集計A!E160))</f>
        <v>196022.201</v>
      </c>
      <c r="F160" s="37">
        <f>IF(データ!$V$1=3,ROUND(集計A!F160,6)/1000000,IF(データ!$V$1=2,ROUND(集計A!F160,3)/1000,集計A!F160))</f>
        <v>182690.34299999999</v>
      </c>
      <c r="G160" s="37">
        <f>IF(データ!$V$1=3,ROUND(集計A!G160,6)/1000000,IF(データ!$V$1=2,ROUND(集計A!G160,3)/1000,集計A!G160))</f>
        <v>182690.34299999999</v>
      </c>
    </row>
    <row r="161" spans="1:7" x14ac:dyDescent="0.5">
      <c r="A161" s="42">
        <v>4008000</v>
      </c>
      <c r="B161" s="35" t="s">
        <v>132</v>
      </c>
      <c r="C161" s="37">
        <f>IF(データ!$V$1=3,ROUND(集計A!C161,6)/1000000,IF(データ!$V$1=2,ROUND(集計A!C161,3)/1000,集計A!C161))</f>
        <v>-223191.82399999999</v>
      </c>
      <c r="D161" s="37">
        <f>IF(データ!$V$1=3,ROUND(集計A!D161,6)/1000000,IF(データ!$V$1=2,ROUND(集計A!D161,3)/1000,集計A!D161))</f>
        <v>3975.4</v>
      </c>
      <c r="E161" s="37">
        <f>IF(データ!$V$1=3,ROUND(集計A!E161,6)/1000000,IF(データ!$V$1=2,ROUND(集計A!E161,3)/1000,集計A!E161))</f>
        <v>3073132.87</v>
      </c>
      <c r="F161" s="37">
        <f>IF(データ!$V$1=3,ROUND(集計A!F161,6)/1000000,IF(データ!$V$1=2,ROUND(集計A!F161,3)/1000,集計A!F161))</f>
        <v>3069157.47</v>
      </c>
      <c r="G161" s="37">
        <f>IF(データ!$V$1=3,ROUND(集計A!G161,6)/1000000,IF(データ!$V$1=2,ROUND(集計A!G161,3)/1000,集計A!G161))</f>
        <v>2845965.6460000002</v>
      </c>
    </row>
    <row r="162" spans="1:7" x14ac:dyDescent="0.5">
      <c r="A162" s="42">
        <v>4009000</v>
      </c>
      <c r="B162" s="35" t="s">
        <v>133</v>
      </c>
      <c r="C162" s="37">
        <f>IF(データ!$V$1=3,ROUND(集計A!C162,6)/1000000,IF(データ!$V$1=2,ROUND(集計A!C162,3)/1000,集計A!C162))</f>
        <v>0</v>
      </c>
      <c r="D162" s="37">
        <f>IF(データ!$V$1=3,ROUND(集計A!D162,6)/1000000,IF(データ!$V$1=2,ROUND(集計A!D162,3)/1000,集計A!D162))</f>
        <v>3975.4</v>
      </c>
      <c r="E162" s="37">
        <f>IF(データ!$V$1=3,ROUND(集計A!E162,6)/1000000,IF(データ!$V$1=2,ROUND(集計A!E162,3)/1000,集計A!E162))</f>
        <v>2573209.2719999999</v>
      </c>
      <c r="F162" s="37">
        <f>IF(データ!$V$1=3,ROUND(集計A!F162,6)/1000000,IF(データ!$V$1=2,ROUND(集計A!F162,3)/1000,集計A!F162))</f>
        <v>2569233.872</v>
      </c>
      <c r="G162" s="37">
        <f>IF(データ!$V$1=3,ROUND(集計A!G162,6)/1000000,IF(データ!$V$1=2,ROUND(集計A!G162,3)/1000,集計A!G162))</f>
        <v>2569233.872</v>
      </c>
    </row>
    <row r="163" spans="1:7" x14ac:dyDescent="0.5">
      <c r="A163" s="42">
        <v>4010000</v>
      </c>
      <c r="B163" s="35" t="s">
        <v>134</v>
      </c>
      <c r="C163" s="37">
        <f>IF(データ!$V$1=3,ROUND(集計A!C163,6)/1000000,IF(データ!$V$1=2,ROUND(集計A!C163,3)/1000,集計A!C163))</f>
        <v>0</v>
      </c>
      <c r="D163" s="37">
        <f>IF(データ!$V$1=3,ROUND(集計A!D163,6)/1000000,IF(データ!$V$1=2,ROUND(集計A!D163,3)/1000,集計A!D163))</f>
        <v>0</v>
      </c>
      <c r="E163" s="37">
        <f>IF(データ!$V$1=3,ROUND(集計A!E163,6)/1000000,IF(データ!$V$1=2,ROUND(集計A!E163,3)/1000,集計A!E163))</f>
        <v>275764.223</v>
      </c>
      <c r="F163" s="37">
        <f>IF(データ!$V$1=3,ROUND(集計A!F163,6)/1000000,IF(データ!$V$1=2,ROUND(集計A!F163,3)/1000,集計A!F163))</f>
        <v>275764.223</v>
      </c>
      <c r="G163" s="37">
        <f>IF(データ!$V$1=3,ROUND(集計A!G163,6)/1000000,IF(データ!$V$1=2,ROUND(集計A!G163,3)/1000,集計A!G163))</f>
        <v>275764.223</v>
      </c>
    </row>
    <row r="164" spans="1:7" x14ac:dyDescent="0.5">
      <c r="A164" s="42">
        <v>4011000</v>
      </c>
      <c r="B164" s="35" t="s">
        <v>135</v>
      </c>
      <c r="C164" s="37">
        <f>IF(データ!$V$1=3,ROUND(集計A!C164,6)/1000000,IF(データ!$V$1=2,ROUND(集計A!C164,3)/1000,集計A!C164))</f>
        <v>-223191.82399999999</v>
      </c>
      <c r="D164" s="37">
        <f>IF(データ!$V$1=3,ROUND(集計A!D164,6)/1000000,IF(データ!$V$1=2,ROUND(集計A!D164,3)/1000,集計A!D164))</f>
        <v>0</v>
      </c>
      <c r="E164" s="37">
        <f>IF(データ!$V$1=3,ROUND(集計A!E164,6)/1000000,IF(データ!$V$1=2,ROUND(集計A!E164,3)/1000,集計A!E164))</f>
        <v>223191.82399999999</v>
      </c>
      <c r="F164" s="37">
        <f>IF(データ!$V$1=3,ROUND(集計A!F164,6)/1000000,IF(データ!$V$1=2,ROUND(集計A!F164,3)/1000,集計A!F164))</f>
        <v>223191.82399999999</v>
      </c>
      <c r="G164" s="37">
        <f>IF(データ!$V$1=3,ROUND(集計A!G164,6)/1000000,IF(データ!$V$1=2,ROUND(集計A!G164,3)/1000,集計A!G164))</f>
        <v>0</v>
      </c>
    </row>
    <row r="165" spans="1:7" x14ac:dyDescent="0.5">
      <c r="A165" s="42">
        <v>4012000</v>
      </c>
      <c r="B165" s="35" t="s">
        <v>136</v>
      </c>
      <c r="C165" s="37">
        <f>IF(データ!$V$1=3,ROUND(集計A!C165,6)/1000000,IF(データ!$V$1=2,ROUND(集計A!C165,3)/1000,集計A!C165))</f>
        <v>0</v>
      </c>
      <c r="D165" s="37">
        <f>IF(データ!$V$1=3,ROUND(集計A!D165,6)/1000000,IF(データ!$V$1=2,ROUND(集計A!D165,3)/1000,集計A!D165))</f>
        <v>0</v>
      </c>
      <c r="E165" s="37">
        <f>IF(データ!$V$1=3,ROUND(集計A!E165,6)/1000000,IF(データ!$V$1=2,ROUND(集計A!E165,3)/1000,集計A!E165))</f>
        <v>967.55100000000004</v>
      </c>
      <c r="F165" s="37">
        <f>IF(データ!$V$1=3,ROUND(集計A!F165,6)/1000000,IF(データ!$V$1=2,ROUND(集計A!F165,3)/1000,集計A!F165))</f>
        <v>967.55100000000004</v>
      </c>
      <c r="G165" s="37">
        <f>IF(データ!$V$1=3,ROUND(集計A!G165,6)/1000000,IF(データ!$V$1=2,ROUND(集計A!G165,3)/1000,集計A!G165))</f>
        <v>967.55100000000004</v>
      </c>
    </row>
    <row r="166" spans="1:7" x14ac:dyDescent="0.5">
      <c r="A166" s="42">
        <v>4013000</v>
      </c>
      <c r="B166" s="35" t="s">
        <v>137</v>
      </c>
      <c r="C166" s="37">
        <f>IF(データ!$V$1=3,ROUND(集計A!C166,6)/1000000,IF(データ!$V$1=2,ROUND(集計A!C166,3)/1000,集計A!C166))</f>
        <v>-223191.82399999999</v>
      </c>
      <c r="D166" s="37">
        <f>IF(データ!$V$1=3,ROUND(集計A!D166,6)/1000000,IF(データ!$V$1=2,ROUND(集計A!D166,3)/1000,集計A!D166))</f>
        <v>7137673.8099999996</v>
      </c>
      <c r="E166" s="37">
        <f>IF(データ!$V$1=3,ROUND(集計A!E166,6)/1000000,IF(データ!$V$1=2,ROUND(集計A!E166,3)/1000,集計A!E166))</f>
        <v>786596</v>
      </c>
      <c r="F166" s="37">
        <f>IF(データ!$V$1=3,ROUND(集計A!F166,6)/1000000,IF(データ!$V$1=2,ROUND(集計A!F166,3)/1000,集計A!F166))</f>
        <v>6351077.8099999996</v>
      </c>
      <c r="G166" s="37">
        <f>IF(データ!$V$1=3,ROUND(集計A!G166,6)/1000000,IF(データ!$V$1=2,ROUND(集計A!G166,3)/1000,集計A!G166))</f>
        <v>6127885.9859999996</v>
      </c>
    </row>
    <row r="167" spans="1:7" x14ac:dyDescent="0.5">
      <c r="A167" s="42">
        <v>4014000</v>
      </c>
      <c r="B167" s="35" t="s">
        <v>138</v>
      </c>
      <c r="C167" s="37">
        <f>IF(データ!$V$1=3,ROUND(集計A!C167,6)/1000000,IF(データ!$V$1=2,ROUND(集計A!C167,3)/1000,集計A!C167))</f>
        <v>-223191.82399999999</v>
      </c>
      <c r="D167" s="37">
        <f>IF(データ!$V$1=3,ROUND(集計A!D167,6)/1000000,IF(データ!$V$1=2,ROUND(集計A!D167,3)/1000,集計A!D167))</f>
        <v>4515284.9440000001</v>
      </c>
      <c r="E167" s="37">
        <f>IF(データ!$V$1=3,ROUND(集計A!E167,6)/1000000,IF(データ!$V$1=2,ROUND(集計A!E167,3)/1000,集計A!E167))</f>
        <v>237</v>
      </c>
      <c r="F167" s="37">
        <f>IF(データ!$V$1=3,ROUND(集計A!F167,6)/1000000,IF(データ!$V$1=2,ROUND(集計A!F167,3)/1000,集計A!F167))</f>
        <v>4515047.9440000001</v>
      </c>
      <c r="G167" s="37">
        <f>IF(データ!$V$1=3,ROUND(集計A!G167,6)/1000000,IF(データ!$V$1=2,ROUND(集計A!G167,3)/1000,集計A!G167))</f>
        <v>4291856.12</v>
      </c>
    </row>
    <row r="168" spans="1:7" x14ac:dyDescent="0.5">
      <c r="A168" s="42">
        <v>4015000</v>
      </c>
      <c r="B168" s="35" t="s">
        <v>139</v>
      </c>
      <c r="C168" s="37">
        <f>IF(データ!$V$1=3,ROUND(集計A!C168,6)/1000000,IF(データ!$V$1=2,ROUND(集計A!C168,3)/1000,集計A!C168))</f>
        <v>0</v>
      </c>
      <c r="D168" s="37">
        <f>IF(データ!$V$1=3,ROUND(集計A!D168,6)/1000000,IF(データ!$V$1=2,ROUND(集計A!D168,3)/1000,集計A!D168))</f>
        <v>2246932.9130000002</v>
      </c>
      <c r="E168" s="37">
        <f>IF(データ!$V$1=3,ROUND(集計A!E168,6)/1000000,IF(データ!$V$1=2,ROUND(集計A!E168,3)/1000,集計A!E168))</f>
        <v>781259</v>
      </c>
      <c r="F168" s="37">
        <f>IF(データ!$V$1=3,ROUND(集計A!F168,6)/1000000,IF(データ!$V$1=2,ROUND(集計A!F168,3)/1000,集計A!F168))</f>
        <v>1465673.9129999999</v>
      </c>
      <c r="G168" s="37">
        <f>IF(データ!$V$1=3,ROUND(集計A!G168,6)/1000000,IF(データ!$V$1=2,ROUND(集計A!G168,3)/1000,集計A!G168))</f>
        <v>1465673.9129999999</v>
      </c>
    </row>
    <row r="169" spans="1:7" x14ac:dyDescent="0.5">
      <c r="A169" s="42">
        <v>4016000</v>
      </c>
      <c r="B169" s="35" t="s">
        <v>140</v>
      </c>
      <c r="C169" s="37">
        <f>IF(データ!$V$1=3,ROUND(集計A!C169,6)/1000000,IF(データ!$V$1=2,ROUND(集計A!C169,3)/1000,集計A!C169))</f>
        <v>0</v>
      </c>
      <c r="D169" s="37">
        <f>IF(データ!$V$1=3,ROUND(集計A!D169,6)/1000000,IF(データ!$V$1=2,ROUND(集計A!D169,3)/1000,集計A!D169))</f>
        <v>100099.92200000001</v>
      </c>
      <c r="E169" s="37">
        <f>IF(データ!$V$1=3,ROUND(集計A!E169,6)/1000000,IF(データ!$V$1=2,ROUND(集計A!E169,3)/1000,集計A!E169))</f>
        <v>0</v>
      </c>
      <c r="F169" s="37">
        <f>IF(データ!$V$1=3,ROUND(集計A!F169,6)/1000000,IF(データ!$V$1=2,ROUND(集計A!F169,3)/1000,集計A!F169))</f>
        <v>100099.92200000001</v>
      </c>
      <c r="G169" s="37">
        <f>IF(データ!$V$1=3,ROUND(集計A!G169,6)/1000000,IF(データ!$V$1=2,ROUND(集計A!G169,3)/1000,集計A!G169))</f>
        <v>100099.92200000001</v>
      </c>
    </row>
    <row r="170" spans="1:7" x14ac:dyDescent="0.5">
      <c r="A170" s="42">
        <v>4017000</v>
      </c>
      <c r="B170" s="35" t="s">
        <v>141</v>
      </c>
      <c r="C170" s="37">
        <f>IF(データ!$V$1=3,ROUND(集計A!C170,6)/1000000,IF(データ!$V$1=2,ROUND(集計A!C170,3)/1000,集計A!C170))</f>
        <v>0</v>
      </c>
      <c r="D170" s="37">
        <f>IF(データ!$V$1=3,ROUND(集計A!D170,6)/1000000,IF(データ!$V$1=2,ROUND(集計A!D170,3)/1000,集計A!D170))</f>
        <v>275356.03100000002</v>
      </c>
      <c r="E170" s="37">
        <f>IF(データ!$V$1=3,ROUND(集計A!E170,6)/1000000,IF(データ!$V$1=2,ROUND(集計A!E170,3)/1000,集計A!E170))</f>
        <v>5100</v>
      </c>
      <c r="F170" s="37">
        <f>IF(データ!$V$1=3,ROUND(集計A!F170,6)/1000000,IF(データ!$V$1=2,ROUND(集計A!F170,3)/1000,集計A!F170))</f>
        <v>270256.03100000002</v>
      </c>
      <c r="G170" s="37">
        <f>IF(データ!$V$1=3,ROUND(集計A!G170,6)/1000000,IF(データ!$V$1=2,ROUND(集計A!G170,3)/1000,集計A!G170))</f>
        <v>270256.03100000002</v>
      </c>
    </row>
    <row r="171" spans="1:7" x14ac:dyDescent="0.5">
      <c r="A171" s="42">
        <v>4018000</v>
      </c>
      <c r="B171" s="35" t="s">
        <v>142</v>
      </c>
      <c r="C171" s="37">
        <f>IF(データ!$V$1=3,ROUND(集計A!C171,6)/1000000,IF(データ!$V$1=2,ROUND(集計A!C171,3)/1000,集計A!C171))</f>
        <v>0</v>
      </c>
      <c r="D171" s="37">
        <f>IF(データ!$V$1=3,ROUND(集計A!D171,6)/1000000,IF(データ!$V$1=2,ROUND(集計A!D171,3)/1000,集計A!D171))</f>
        <v>284</v>
      </c>
      <c r="E171" s="37">
        <f>IF(データ!$V$1=3,ROUND(集計A!E171,6)/1000000,IF(データ!$V$1=2,ROUND(集計A!E171,3)/1000,集計A!E171))</f>
        <v>608305.1</v>
      </c>
      <c r="F171" s="37">
        <f>IF(データ!$V$1=3,ROUND(集計A!F171,6)/1000000,IF(データ!$V$1=2,ROUND(集計A!F171,3)/1000,集計A!F171))</f>
        <v>608021.1</v>
      </c>
      <c r="G171" s="37">
        <f>IF(データ!$V$1=3,ROUND(集計A!G171,6)/1000000,IF(データ!$V$1=2,ROUND(集計A!G171,3)/1000,集計A!G171))</f>
        <v>608021.1</v>
      </c>
    </row>
    <row r="172" spans="1:7" x14ac:dyDescent="0.5">
      <c r="A172" s="42">
        <v>4019000</v>
      </c>
      <c r="B172" s="35" t="s">
        <v>143</v>
      </c>
      <c r="C172" s="37">
        <f>IF(データ!$V$1=3,ROUND(集計A!C172,6)/1000000,IF(データ!$V$1=2,ROUND(集計A!C172,3)/1000,集計A!C172))</f>
        <v>0</v>
      </c>
      <c r="D172" s="37">
        <f>IF(データ!$V$1=3,ROUND(集計A!D172,6)/1000000,IF(データ!$V$1=2,ROUND(集計A!D172,3)/1000,集計A!D172))</f>
        <v>284</v>
      </c>
      <c r="E172" s="37">
        <f>IF(データ!$V$1=3,ROUND(集計A!E172,6)/1000000,IF(データ!$V$1=2,ROUND(集計A!E172,3)/1000,集計A!E172))</f>
        <v>608305.1</v>
      </c>
      <c r="F172" s="37">
        <f>IF(データ!$V$1=3,ROUND(集計A!F172,6)/1000000,IF(データ!$V$1=2,ROUND(集計A!F172,3)/1000,集計A!F172))</f>
        <v>608021.1</v>
      </c>
      <c r="G172" s="37">
        <f>IF(データ!$V$1=3,ROUND(集計A!G172,6)/1000000,IF(データ!$V$1=2,ROUND(集計A!G172,3)/1000,集計A!G172))</f>
        <v>608021.1</v>
      </c>
    </row>
    <row r="173" spans="1:7" x14ac:dyDescent="0.5">
      <c r="A173" s="42">
        <v>4020000</v>
      </c>
      <c r="B173" s="35" t="s">
        <v>144</v>
      </c>
      <c r="C173" s="37">
        <f>IF(データ!$V$1=3,ROUND(集計A!C173,6)/1000000,IF(データ!$V$1=2,ROUND(集計A!C173,3)/1000,集計A!C173))</f>
        <v>0</v>
      </c>
      <c r="D173" s="37">
        <f>IF(データ!$V$1=3,ROUND(集計A!D173,6)/1000000,IF(データ!$V$1=2,ROUND(集計A!D173,3)/1000,集計A!D173))</f>
        <v>0</v>
      </c>
      <c r="E173" s="37">
        <f>IF(データ!$V$1=3,ROUND(集計A!E173,6)/1000000,IF(データ!$V$1=2,ROUND(集計A!E173,3)/1000,集計A!E173))</f>
        <v>0</v>
      </c>
      <c r="F173" s="37">
        <f>IF(データ!$V$1=3,ROUND(集計A!F173,6)/1000000,IF(データ!$V$1=2,ROUND(集計A!F173,3)/1000,集計A!F173))</f>
        <v>0</v>
      </c>
      <c r="G173" s="37">
        <f>IF(データ!$V$1=3,ROUND(集計A!G173,6)/1000000,IF(データ!$V$1=2,ROUND(集計A!G173,3)/1000,集計A!G173))</f>
        <v>0</v>
      </c>
    </row>
    <row r="174" spans="1:7" x14ac:dyDescent="0.5">
      <c r="A174" s="42">
        <v>4021000</v>
      </c>
      <c r="B174" s="35" t="s">
        <v>145</v>
      </c>
      <c r="C174" s="37">
        <f>IF(データ!$V$1=3,ROUND(集計A!C174,6)/1000000,IF(データ!$V$1=2,ROUND(集計A!C174,3)/1000,集計A!C174))</f>
        <v>0</v>
      </c>
      <c r="D174" s="37">
        <f>IF(データ!$V$1=3,ROUND(集計A!D174,6)/1000000,IF(データ!$V$1=2,ROUND(集計A!D174,3)/1000,集計A!D174))</f>
        <v>0</v>
      </c>
      <c r="E174" s="37">
        <f>IF(データ!$V$1=3,ROUND(集計A!E174,6)/1000000,IF(データ!$V$1=2,ROUND(集計A!E174,3)/1000,集計A!E174))</f>
        <v>0</v>
      </c>
      <c r="F174" s="37">
        <f>IF(データ!$V$1=3,ROUND(集計A!F174,6)/1000000,IF(データ!$V$1=2,ROUND(集計A!F174,3)/1000,集計A!F174))</f>
        <v>0</v>
      </c>
      <c r="G174" s="37">
        <f>IF(データ!$V$1=3,ROUND(集計A!G174,6)/1000000,IF(データ!$V$1=2,ROUND(集計A!G174,3)/1000,集計A!G174))</f>
        <v>0</v>
      </c>
    </row>
    <row r="175" spans="1:7" x14ac:dyDescent="0.5">
      <c r="A175" s="42">
        <v>4022000</v>
      </c>
      <c r="B175" s="35" t="s">
        <v>158</v>
      </c>
      <c r="C175" s="37">
        <f>IF(データ!$V$1=3,ROUND(集計A!C175,6)/1000000,IF(データ!$V$1=2,ROUND(集計A!C175,3)/1000,集計A!C175))</f>
        <v>0</v>
      </c>
      <c r="D175" s="37">
        <f>IF(データ!$V$1=3,ROUND(集計A!D175,6)/1000000,IF(データ!$V$1=2,ROUND(集計A!D175,3)/1000,集計A!D175))</f>
        <v>848523</v>
      </c>
      <c r="E175" s="37">
        <f>IF(データ!$V$1=3,ROUND(集計A!E175,6)/1000000,IF(データ!$V$1=2,ROUND(集計A!E175,3)/1000,集計A!E175))</f>
        <v>732641.46200000006</v>
      </c>
      <c r="F175" s="37">
        <f>IF(データ!$V$1=3,ROUND(集計A!F175,6)/1000000,IF(データ!$V$1=2,ROUND(集計A!F175,3)/1000,集計A!F175))</f>
        <v>115881.538</v>
      </c>
      <c r="G175" s="37">
        <f>IF(データ!$V$1=3,ROUND(集計A!G175,6)/1000000,IF(データ!$V$1=2,ROUND(集計A!G175,3)/1000,集計A!G175))</f>
        <v>115881.538</v>
      </c>
    </row>
    <row r="176" spans="1:7" x14ac:dyDescent="0.5">
      <c r="A176" s="42">
        <v>4023000</v>
      </c>
      <c r="B176" s="35" t="s">
        <v>148</v>
      </c>
      <c r="C176" s="37">
        <f>IF(データ!$V$1=3,ROUND(集計A!C176,6)/1000000,IF(データ!$V$1=2,ROUND(集計A!C176,3)/1000,集計A!C176))</f>
        <v>0</v>
      </c>
      <c r="D176" s="37">
        <f>IF(データ!$V$1=3,ROUND(集計A!D176,6)/1000000,IF(データ!$V$1=2,ROUND(集計A!D176,3)/1000,集計A!D176))</f>
        <v>0</v>
      </c>
      <c r="E176" s="37">
        <f>IF(データ!$V$1=3,ROUND(集計A!E176,6)/1000000,IF(データ!$V$1=2,ROUND(集計A!E176,3)/1000,集計A!E176))</f>
        <v>732641.46200000006</v>
      </c>
      <c r="F176" s="37">
        <f>IF(データ!$V$1=3,ROUND(集計A!F176,6)/1000000,IF(データ!$V$1=2,ROUND(集計A!F176,3)/1000,集計A!F176))</f>
        <v>732641.46200000006</v>
      </c>
      <c r="G176" s="37">
        <f>IF(データ!$V$1=3,ROUND(集計A!G176,6)/1000000,IF(データ!$V$1=2,ROUND(集計A!G176,3)/1000,集計A!G176))</f>
        <v>732641.46200000006</v>
      </c>
    </row>
    <row r="177" spans="1:7" x14ac:dyDescent="0.5">
      <c r="A177" s="42">
        <v>4024000</v>
      </c>
      <c r="B177" s="35" t="s">
        <v>253</v>
      </c>
      <c r="C177" s="37">
        <f>IF(データ!$V$1=3,ROUND(集計A!C177,6)/1000000,IF(データ!$V$1=2,ROUND(集計A!C177,3)/1000,集計A!C177))</f>
        <v>0</v>
      </c>
      <c r="D177" s="37">
        <f>IF(データ!$V$1=3,ROUND(集計A!D177,6)/1000000,IF(データ!$V$1=2,ROUND(集計A!D177,3)/1000,集計A!D177))</f>
        <v>0</v>
      </c>
      <c r="E177" s="37">
        <f>IF(データ!$V$1=3,ROUND(集計A!E177,6)/1000000,IF(データ!$V$1=2,ROUND(集計A!E177,3)/1000,集計A!E177))</f>
        <v>463054.43</v>
      </c>
      <c r="F177" s="37">
        <f>IF(データ!$V$1=3,ROUND(集計A!F177,6)/1000000,IF(データ!$V$1=2,ROUND(集計A!F177,3)/1000,集計A!F177))</f>
        <v>463054.43</v>
      </c>
      <c r="G177" s="37">
        <f>IF(データ!$V$1=3,ROUND(集計A!G177,6)/1000000,IF(データ!$V$1=2,ROUND(集計A!G177,3)/1000,集計A!G177))</f>
        <v>463054.43</v>
      </c>
    </row>
    <row r="178" spans="1:7" x14ac:dyDescent="0.5">
      <c r="A178" s="42">
        <v>4025000</v>
      </c>
      <c r="B178" s="35" t="s">
        <v>149</v>
      </c>
      <c r="C178" s="37">
        <f>IF(データ!$V$1=3,ROUND(集計A!C178,6)/1000000,IF(データ!$V$1=2,ROUND(集計A!C178,3)/1000,集計A!C178))</f>
        <v>0</v>
      </c>
      <c r="D178" s="37">
        <f>IF(データ!$V$1=3,ROUND(集計A!D178,6)/1000000,IF(データ!$V$1=2,ROUND(集計A!D178,3)/1000,集計A!D178))</f>
        <v>0</v>
      </c>
      <c r="E178" s="37">
        <f>IF(データ!$V$1=3,ROUND(集計A!E178,6)/1000000,IF(データ!$V$1=2,ROUND(集計A!E178,3)/1000,集計A!E178))</f>
        <v>264687.03200000001</v>
      </c>
      <c r="F178" s="37">
        <f>IF(データ!$V$1=3,ROUND(集計A!F178,6)/1000000,IF(データ!$V$1=2,ROUND(集計A!F178,3)/1000,集計A!F178))</f>
        <v>264687.03200000001</v>
      </c>
      <c r="G178" s="37">
        <f>IF(データ!$V$1=3,ROUND(集計A!G178,6)/1000000,IF(データ!$V$1=2,ROUND(集計A!G178,3)/1000,集計A!G178))</f>
        <v>264687.03200000001</v>
      </c>
    </row>
    <row r="179" spans="1:7" x14ac:dyDescent="0.5">
      <c r="A179" s="42">
        <v>4026000</v>
      </c>
      <c r="B179" s="35" t="s">
        <v>150</v>
      </c>
      <c r="C179" s="37">
        <f>IF(データ!$V$1=3,ROUND(集計A!C179,6)/1000000,IF(データ!$V$1=2,ROUND(集計A!C179,3)/1000,集計A!C179))</f>
        <v>0</v>
      </c>
      <c r="D179" s="37">
        <f>IF(データ!$V$1=3,ROUND(集計A!D179,6)/1000000,IF(データ!$V$1=2,ROUND(集計A!D179,3)/1000,集計A!D179))</f>
        <v>0</v>
      </c>
      <c r="E179" s="37">
        <f>IF(データ!$V$1=3,ROUND(集計A!E179,6)/1000000,IF(データ!$V$1=2,ROUND(集計A!E179,3)/1000,集計A!E179))</f>
        <v>4900</v>
      </c>
      <c r="F179" s="37">
        <f>IF(データ!$V$1=3,ROUND(集計A!F179,6)/1000000,IF(データ!$V$1=2,ROUND(集計A!F179,3)/1000,集計A!F179))</f>
        <v>4900</v>
      </c>
      <c r="G179" s="37">
        <f>IF(データ!$V$1=3,ROUND(集計A!G179,6)/1000000,IF(データ!$V$1=2,ROUND(集計A!G179,3)/1000,集計A!G179))</f>
        <v>4900</v>
      </c>
    </row>
    <row r="180" spans="1:7" x14ac:dyDescent="0.5">
      <c r="A180" s="42">
        <v>4027000</v>
      </c>
      <c r="B180" s="35" t="s">
        <v>151</v>
      </c>
      <c r="C180" s="37">
        <f>IF(データ!$V$1=3,ROUND(集計A!C180,6)/1000000,IF(データ!$V$1=2,ROUND(集計A!C180,3)/1000,集計A!C180))</f>
        <v>0</v>
      </c>
      <c r="D180" s="37">
        <f>IF(データ!$V$1=3,ROUND(集計A!D180,6)/1000000,IF(データ!$V$1=2,ROUND(集計A!D180,3)/1000,集計A!D180))</f>
        <v>0</v>
      </c>
      <c r="E180" s="37">
        <f>IF(データ!$V$1=3,ROUND(集計A!E180,6)/1000000,IF(データ!$V$1=2,ROUND(集計A!E180,3)/1000,集計A!E180))</f>
        <v>0</v>
      </c>
      <c r="F180" s="37">
        <f>IF(データ!$V$1=3,ROUND(集計A!F180,6)/1000000,IF(データ!$V$1=2,ROUND(集計A!F180,3)/1000,集計A!F180))</f>
        <v>0</v>
      </c>
      <c r="G180" s="37">
        <f>IF(データ!$V$1=3,ROUND(集計A!G180,6)/1000000,IF(データ!$V$1=2,ROUND(集計A!G180,3)/1000,集計A!G180))</f>
        <v>0</v>
      </c>
    </row>
    <row r="181" spans="1:7" x14ac:dyDescent="0.5">
      <c r="A181" s="42">
        <v>4028000</v>
      </c>
      <c r="B181" s="35" t="s">
        <v>152</v>
      </c>
      <c r="C181" s="37">
        <f>IF(データ!$V$1=3,ROUND(集計A!C181,6)/1000000,IF(データ!$V$1=2,ROUND(集計A!C181,3)/1000,集計A!C181))</f>
        <v>0</v>
      </c>
      <c r="D181" s="37">
        <f>IF(データ!$V$1=3,ROUND(集計A!D181,6)/1000000,IF(データ!$V$1=2,ROUND(集計A!D181,3)/1000,集計A!D181))</f>
        <v>0</v>
      </c>
      <c r="E181" s="37">
        <f>IF(データ!$V$1=3,ROUND(集計A!E181,6)/1000000,IF(データ!$V$1=2,ROUND(集計A!E181,3)/1000,集計A!E181))</f>
        <v>0</v>
      </c>
      <c r="F181" s="37">
        <f>IF(データ!$V$1=3,ROUND(集計A!F181,6)/1000000,IF(データ!$V$1=2,ROUND(集計A!F181,3)/1000,集計A!F181))</f>
        <v>0</v>
      </c>
      <c r="G181" s="37">
        <f>IF(データ!$V$1=3,ROUND(集計A!G181,6)/1000000,IF(データ!$V$1=2,ROUND(集計A!G181,3)/1000,集計A!G181))</f>
        <v>0</v>
      </c>
    </row>
    <row r="182" spans="1:7" x14ac:dyDescent="0.5">
      <c r="A182" s="42">
        <v>4029000</v>
      </c>
      <c r="B182" s="35" t="s">
        <v>153</v>
      </c>
      <c r="C182" s="37">
        <f>IF(データ!$V$1=3,ROUND(集計A!C182,6)/1000000,IF(データ!$V$1=2,ROUND(集計A!C182,3)/1000,集計A!C182))</f>
        <v>0</v>
      </c>
      <c r="D182" s="37">
        <f>IF(データ!$V$1=3,ROUND(集計A!D182,6)/1000000,IF(データ!$V$1=2,ROUND(集計A!D182,3)/1000,集計A!D182))</f>
        <v>848523</v>
      </c>
      <c r="E182" s="37">
        <f>IF(データ!$V$1=3,ROUND(集計A!E182,6)/1000000,IF(データ!$V$1=2,ROUND(集計A!E182,3)/1000,集計A!E182))</f>
        <v>0</v>
      </c>
      <c r="F182" s="37">
        <f>IF(データ!$V$1=3,ROUND(集計A!F182,6)/1000000,IF(データ!$V$1=2,ROUND(集計A!F182,3)/1000,集計A!F182))</f>
        <v>848523</v>
      </c>
      <c r="G182" s="37">
        <f>IF(データ!$V$1=3,ROUND(集計A!G182,6)/1000000,IF(データ!$V$1=2,ROUND(集計A!G182,3)/1000,集計A!G182))</f>
        <v>848523</v>
      </c>
    </row>
    <row r="183" spans="1:7" x14ac:dyDescent="0.5">
      <c r="A183" s="42">
        <v>4030000</v>
      </c>
      <c r="B183" s="35" t="s">
        <v>254</v>
      </c>
      <c r="C183" s="37">
        <f>IF(データ!$V$1=3,ROUND(集計A!C183,6)/1000000,IF(データ!$V$1=2,ROUND(集計A!C183,3)/1000,集計A!C183))</f>
        <v>0</v>
      </c>
      <c r="D183" s="37">
        <f>IF(データ!$V$1=3,ROUND(集計A!D183,6)/1000000,IF(データ!$V$1=2,ROUND(集計A!D183,3)/1000,集計A!D183))</f>
        <v>781259</v>
      </c>
      <c r="E183" s="37">
        <f>IF(データ!$V$1=3,ROUND(集計A!E183,6)/1000000,IF(データ!$V$1=2,ROUND(集計A!E183,3)/1000,集計A!E183))</f>
        <v>0</v>
      </c>
      <c r="F183" s="37">
        <f>IF(データ!$V$1=3,ROUND(集計A!F183,6)/1000000,IF(データ!$V$1=2,ROUND(集計A!F183,3)/1000,集計A!F183))</f>
        <v>781259</v>
      </c>
      <c r="G183" s="37">
        <f>IF(データ!$V$1=3,ROUND(集計A!G183,6)/1000000,IF(データ!$V$1=2,ROUND(集計A!G183,3)/1000,集計A!G183))</f>
        <v>781259</v>
      </c>
    </row>
    <row r="184" spans="1:7" x14ac:dyDescent="0.5">
      <c r="A184" s="42">
        <v>4031000</v>
      </c>
      <c r="B184" s="35" t="s">
        <v>154</v>
      </c>
      <c r="C184" s="37">
        <f>IF(データ!$V$1=3,ROUND(集計A!C184,6)/1000000,IF(データ!$V$1=2,ROUND(集計A!C184,3)/1000,集計A!C184))</f>
        <v>0</v>
      </c>
      <c r="D184" s="37">
        <f>IF(データ!$V$1=3,ROUND(集計A!D184,6)/1000000,IF(データ!$V$1=2,ROUND(集計A!D184,3)/1000,集計A!D184))</f>
        <v>62164</v>
      </c>
      <c r="E184" s="37">
        <f>IF(データ!$V$1=3,ROUND(集計A!E184,6)/1000000,IF(データ!$V$1=2,ROUND(集計A!E184,3)/1000,集計A!E184))</f>
        <v>0</v>
      </c>
      <c r="F184" s="37">
        <f>IF(データ!$V$1=3,ROUND(集計A!F184,6)/1000000,IF(データ!$V$1=2,ROUND(集計A!F184,3)/1000,集計A!F184))</f>
        <v>62164</v>
      </c>
      <c r="G184" s="37">
        <f>IF(データ!$V$1=3,ROUND(集計A!G184,6)/1000000,IF(データ!$V$1=2,ROUND(集計A!G184,3)/1000,集計A!G184))</f>
        <v>62164</v>
      </c>
    </row>
    <row r="185" spans="1:7" x14ac:dyDescent="0.5">
      <c r="A185" s="42">
        <v>4032000</v>
      </c>
      <c r="B185" s="35" t="s">
        <v>155</v>
      </c>
      <c r="C185" s="37">
        <f>IF(データ!$V$1=3,ROUND(集計A!C185,6)/1000000,IF(データ!$V$1=2,ROUND(集計A!C185,3)/1000,集計A!C185))</f>
        <v>0</v>
      </c>
      <c r="D185" s="37">
        <f>IF(データ!$V$1=3,ROUND(集計A!D185,6)/1000000,IF(データ!$V$1=2,ROUND(集計A!D185,3)/1000,集計A!D185))</f>
        <v>0</v>
      </c>
      <c r="E185" s="37">
        <f>IF(データ!$V$1=3,ROUND(集計A!E185,6)/1000000,IF(データ!$V$1=2,ROUND(集計A!E185,3)/1000,集計A!E185))</f>
        <v>0</v>
      </c>
      <c r="F185" s="37">
        <f>IF(データ!$V$1=3,ROUND(集計A!F185,6)/1000000,IF(データ!$V$1=2,ROUND(集計A!F185,3)/1000,集計A!F185))</f>
        <v>0</v>
      </c>
      <c r="G185" s="37">
        <f>IF(データ!$V$1=3,ROUND(集計A!G185,6)/1000000,IF(データ!$V$1=2,ROUND(集計A!G185,3)/1000,集計A!G185))</f>
        <v>0</v>
      </c>
    </row>
    <row r="186" spans="1:7" x14ac:dyDescent="0.5">
      <c r="A186" s="42">
        <v>4033000</v>
      </c>
      <c r="B186" s="35" t="s">
        <v>156</v>
      </c>
      <c r="C186" s="37">
        <f>IF(データ!$V$1=3,ROUND(集計A!C186,6)/1000000,IF(データ!$V$1=2,ROUND(集計A!C186,3)/1000,集計A!C186))</f>
        <v>0</v>
      </c>
      <c r="D186" s="37">
        <f>IF(データ!$V$1=3,ROUND(集計A!D186,6)/1000000,IF(データ!$V$1=2,ROUND(集計A!D186,3)/1000,集計A!D186))</f>
        <v>4900</v>
      </c>
      <c r="E186" s="37">
        <f>IF(データ!$V$1=3,ROUND(集計A!E186,6)/1000000,IF(データ!$V$1=2,ROUND(集計A!E186,3)/1000,集計A!E186))</f>
        <v>0</v>
      </c>
      <c r="F186" s="37">
        <f>IF(データ!$V$1=3,ROUND(集計A!F186,6)/1000000,IF(データ!$V$1=2,ROUND(集計A!F186,3)/1000,集計A!F186))</f>
        <v>4900</v>
      </c>
      <c r="G186" s="37">
        <f>IF(データ!$V$1=3,ROUND(集計A!G186,6)/1000000,IF(データ!$V$1=2,ROUND(集計A!G186,3)/1000,集計A!G186))</f>
        <v>4900</v>
      </c>
    </row>
    <row r="187" spans="1:7" x14ac:dyDescent="0.5">
      <c r="A187" s="42">
        <v>4034000</v>
      </c>
      <c r="B187" s="35" t="s">
        <v>157</v>
      </c>
      <c r="C187" s="37">
        <f>IF(データ!$V$1=3,ROUND(集計A!C187,6)/1000000,IF(データ!$V$1=2,ROUND(集計A!C187,3)/1000,集計A!C187))</f>
        <v>0</v>
      </c>
      <c r="D187" s="37">
        <f>IF(データ!$V$1=3,ROUND(集計A!D187,6)/1000000,IF(データ!$V$1=2,ROUND(集計A!D187,3)/1000,集計A!D187))</f>
        <v>200</v>
      </c>
      <c r="E187" s="37">
        <f>IF(データ!$V$1=3,ROUND(集計A!E187,6)/1000000,IF(データ!$V$1=2,ROUND(集計A!E187,3)/1000,集計A!E187))</f>
        <v>0</v>
      </c>
      <c r="F187" s="37">
        <f>IF(データ!$V$1=3,ROUND(集計A!F187,6)/1000000,IF(データ!$V$1=2,ROUND(集計A!F187,3)/1000,集計A!F187))</f>
        <v>200</v>
      </c>
      <c r="G187" s="37">
        <f>IF(データ!$V$1=3,ROUND(集計A!G187,6)/1000000,IF(データ!$V$1=2,ROUND(集計A!G187,3)/1000,集計A!G187))</f>
        <v>200</v>
      </c>
    </row>
    <row r="188" spans="1:7" x14ac:dyDescent="0.5">
      <c r="A188" s="42">
        <v>4035000</v>
      </c>
      <c r="B188" s="35" t="s">
        <v>166</v>
      </c>
      <c r="C188" s="37">
        <f>IF(データ!$V$1=3,ROUND(集計A!C188,6)/1000000,IF(データ!$V$1=2,ROUND(集計A!C188,3)/1000,集計A!C188))</f>
        <v>0</v>
      </c>
      <c r="D188" s="37">
        <f>IF(データ!$V$1=3,ROUND(集計A!D188,6)/1000000,IF(データ!$V$1=2,ROUND(集計A!D188,3)/1000,集計A!D188))</f>
        <v>505887</v>
      </c>
      <c r="E188" s="37">
        <f>IF(データ!$V$1=3,ROUND(集計A!E188,6)/1000000,IF(データ!$V$1=2,ROUND(集計A!E188,3)/1000,集計A!E188))</f>
        <v>617483.83400000003</v>
      </c>
      <c r="F188" s="37">
        <f>IF(データ!$V$1=3,ROUND(集計A!F188,6)/1000000,IF(データ!$V$1=2,ROUND(集計A!F188,3)/1000,集計A!F188))</f>
        <v>-111596.834</v>
      </c>
      <c r="G188" s="37">
        <f>IF(データ!$V$1=3,ROUND(集計A!G188,6)/1000000,IF(データ!$V$1=2,ROUND(集計A!G188,3)/1000,集計A!G188))</f>
        <v>-111596.834</v>
      </c>
    </row>
    <row r="189" spans="1:7" x14ac:dyDescent="0.5">
      <c r="A189" s="42">
        <v>4036000</v>
      </c>
      <c r="B189" s="35" t="s">
        <v>605</v>
      </c>
      <c r="C189" s="37">
        <f>IF(データ!$V$1=3,ROUND(集計A!C189,6)/1000000,IF(データ!$V$1=2,ROUND(集計A!C189,3)/1000,集計A!C189))</f>
        <v>0</v>
      </c>
      <c r="D189" s="37">
        <f>IF(データ!$V$1=3,ROUND(集計A!D189,6)/1000000,IF(データ!$V$1=2,ROUND(集計A!D189,3)/1000,集計A!D189))</f>
        <v>0</v>
      </c>
      <c r="E189" s="37">
        <f>IF(データ!$V$1=3,ROUND(集計A!E189,6)/1000000,IF(データ!$V$1=2,ROUND(集計A!E189,3)/1000,集計A!E189))</f>
        <v>517788.83399999997</v>
      </c>
      <c r="F189" s="37">
        <f>IF(データ!$V$1=3,ROUND(集計A!F189,6)/1000000,IF(データ!$V$1=2,ROUND(集計A!F189,3)/1000,集計A!F189))</f>
        <v>517788.83399999997</v>
      </c>
      <c r="G189" s="37">
        <f>IF(データ!$V$1=3,ROUND(集計A!G189,6)/1000000,IF(データ!$V$1=2,ROUND(集計A!G189,3)/1000,集計A!G189))</f>
        <v>517788.83399999997</v>
      </c>
    </row>
    <row r="190" spans="1:7" x14ac:dyDescent="0.5">
      <c r="A190" s="42">
        <v>4037000</v>
      </c>
      <c r="B190" s="35" t="s">
        <v>161</v>
      </c>
      <c r="C190" s="37">
        <f>IF(データ!$V$1=3,ROUND(集計A!C190,6)/1000000,IF(データ!$V$1=2,ROUND(集計A!C190,3)/1000,集計A!C190))</f>
        <v>0</v>
      </c>
      <c r="D190" s="37">
        <f>IF(データ!$V$1=3,ROUND(集計A!D190,6)/1000000,IF(データ!$V$1=2,ROUND(集計A!D190,3)/1000,集計A!D190))</f>
        <v>0</v>
      </c>
      <c r="E190" s="37">
        <f>IF(データ!$V$1=3,ROUND(集計A!E190,6)/1000000,IF(データ!$V$1=2,ROUND(集計A!E190,3)/1000,集計A!E190))</f>
        <v>517788.83399999997</v>
      </c>
      <c r="F190" s="37">
        <f>IF(データ!$V$1=3,ROUND(集計A!F190,6)/1000000,IF(データ!$V$1=2,ROUND(集計A!F190,3)/1000,集計A!F190))</f>
        <v>517788.83399999997</v>
      </c>
      <c r="G190" s="37">
        <f>IF(データ!$V$1=3,ROUND(集計A!G190,6)/1000000,IF(データ!$V$1=2,ROUND(集計A!G190,3)/1000,集計A!G190))</f>
        <v>517788.83399999997</v>
      </c>
    </row>
    <row r="191" spans="1:7" x14ac:dyDescent="0.5">
      <c r="A191" s="42">
        <v>4038000</v>
      </c>
      <c r="B191" s="35" t="s">
        <v>162</v>
      </c>
      <c r="C191" s="37">
        <f>IF(データ!$V$1=3,ROUND(集計A!C191,6)/1000000,IF(データ!$V$1=2,ROUND(集計A!C191,3)/1000,集計A!C191))</f>
        <v>0</v>
      </c>
      <c r="D191" s="37">
        <f>IF(データ!$V$1=3,ROUND(集計A!D191,6)/1000000,IF(データ!$V$1=2,ROUND(集計A!D191,3)/1000,集計A!D191))</f>
        <v>0</v>
      </c>
      <c r="E191" s="37">
        <f>IF(データ!$V$1=3,ROUND(集計A!E191,6)/1000000,IF(データ!$V$1=2,ROUND(集計A!E191,3)/1000,集計A!E191))</f>
        <v>0</v>
      </c>
      <c r="F191" s="37">
        <f>IF(データ!$V$1=3,ROUND(集計A!F191,6)/1000000,IF(データ!$V$1=2,ROUND(集計A!F191,3)/1000,集計A!F191))</f>
        <v>0</v>
      </c>
      <c r="G191" s="37">
        <f>IF(データ!$V$1=3,ROUND(集計A!G191,6)/1000000,IF(データ!$V$1=2,ROUND(集計A!G191,3)/1000,集計A!G191))</f>
        <v>0</v>
      </c>
    </row>
    <row r="192" spans="1:7" x14ac:dyDescent="0.5">
      <c r="A192" s="42">
        <v>4039000</v>
      </c>
      <c r="B192" s="35" t="s">
        <v>163</v>
      </c>
      <c r="C192" s="37">
        <f>IF(データ!$V$1=3,ROUND(集計A!C192,6)/1000000,IF(データ!$V$1=2,ROUND(集計A!C192,3)/1000,集計A!C192))</f>
        <v>0</v>
      </c>
      <c r="D192" s="37">
        <f>IF(データ!$V$1=3,ROUND(集計A!D192,6)/1000000,IF(データ!$V$1=2,ROUND(集計A!D192,3)/1000,集計A!D192))</f>
        <v>505887</v>
      </c>
      <c r="E192" s="37">
        <f>IF(データ!$V$1=3,ROUND(集計A!E192,6)/1000000,IF(データ!$V$1=2,ROUND(集計A!E192,3)/1000,集計A!E192))</f>
        <v>99695</v>
      </c>
      <c r="F192" s="37">
        <f>IF(データ!$V$1=3,ROUND(集計A!F192,6)/1000000,IF(データ!$V$1=2,ROUND(集計A!F192,3)/1000,集計A!F192))</f>
        <v>406192</v>
      </c>
      <c r="G192" s="37">
        <f>IF(データ!$V$1=3,ROUND(集計A!G192,6)/1000000,IF(データ!$V$1=2,ROUND(集計A!G192,3)/1000,集計A!G192))</f>
        <v>406192</v>
      </c>
    </row>
    <row r="193" spans="1:7" x14ac:dyDescent="0.5">
      <c r="A193" s="42">
        <v>4040000</v>
      </c>
      <c r="B193" s="35" t="s">
        <v>164</v>
      </c>
      <c r="C193" s="37">
        <f>IF(データ!$V$1=3,ROUND(集計A!C193,6)/1000000,IF(データ!$V$1=2,ROUND(集計A!C193,3)/1000,集計A!C193))</f>
        <v>0</v>
      </c>
      <c r="D193" s="37">
        <f>IF(データ!$V$1=3,ROUND(集計A!D193,6)/1000000,IF(データ!$V$1=2,ROUND(集計A!D193,3)/1000,集計A!D193))</f>
        <v>505887</v>
      </c>
      <c r="E193" s="37">
        <f>IF(データ!$V$1=3,ROUND(集計A!E193,6)/1000000,IF(データ!$V$1=2,ROUND(集計A!E193,3)/1000,集計A!E193))</f>
        <v>99695</v>
      </c>
      <c r="F193" s="37">
        <f>IF(データ!$V$1=3,ROUND(集計A!F193,6)/1000000,IF(データ!$V$1=2,ROUND(集計A!F193,3)/1000,集計A!F193))</f>
        <v>406192</v>
      </c>
      <c r="G193" s="37">
        <f>IF(データ!$V$1=3,ROUND(集計A!G193,6)/1000000,IF(データ!$V$1=2,ROUND(集計A!G193,3)/1000,集計A!G193))</f>
        <v>406192</v>
      </c>
    </row>
    <row r="194" spans="1:7" x14ac:dyDescent="0.5">
      <c r="A194" s="42">
        <v>4041000</v>
      </c>
      <c r="B194" s="35" t="s">
        <v>165</v>
      </c>
      <c r="C194" s="37">
        <f>IF(データ!$V$1=3,ROUND(集計A!C194,6)/1000000,IF(データ!$V$1=2,ROUND(集計A!C194,3)/1000,集計A!C194))</f>
        <v>0</v>
      </c>
      <c r="D194" s="37">
        <f>IF(データ!$V$1=3,ROUND(集計A!D194,6)/1000000,IF(データ!$V$1=2,ROUND(集計A!D194,3)/1000,集計A!D194))</f>
        <v>0</v>
      </c>
      <c r="E194" s="37">
        <f>IF(データ!$V$1=3,ROUND(集計A!E194,6)/1000000,IF(データ!$V$1=2,ROUND(集計A!E194,3)/1000,集計A!E194))</f>
        <v>0</v>
      </c>
      <c r="F194" s="37">
        <f>IF(データ!$V$1=3,ROUND(集計A!F194,6)/1000000,IF(データ!$V$1=2,ROUND(集計A!F194,3)/1000,集計A!F194))</f>
        <v>0</v>
      </c>
      <c r="G194" s="37">
        <f>IF(データ!$V$1=3,ROUND(集計A!G194,6)/1000000,IF(データ!$V$1=2,ROUND(集計A!G194,3)/1000,集計A!G194))</f>
        <v>0</v>
      </c>
    </row>
    <row r="195" spans="1:7" x14ac:dyDescent="0.5">
      <c r="A195" s="42">
        <v>4042000</v>
      </c>
      <c r="B195" s="35" t="s">
        <v>167</v>
      </c>
      <c r="C195" s="37">
        <f>IF(データ!$V$1=3,ROUND(集計A!C195,6)/1000000,IF(データ!$V$1=2,ROUND(集計A!C195,3)/1000,集計A!C195))</f>
        <v>0</v>
      </c>
      <c r="D195" s="37">
        <f>IF(データ!$V$1=3,ROUND(集計A!D195,6)/1000000,IF(データ!$V$1=2,ROUND(集計A!D195,3)/1000,集計A!D195))</f>
        <v>9117980.1679999996</v>
      </c>
      <c r="E195" s="37">
        <f>IF(データ!$V$1=3,ROUND(集計A!E195,6)/1000000,IF(データ!$V$1=2,ROUND(集計A!E195,3)/1000,集計A!E195))</f>
        <v>9241146.4240000006</v>
      </c>
      <c r="F195" s="37">
        <f>IF(データ!$V$1=3,ROUND(集計A!F195,6)/1000000,IF(データ!$V$1=2,ROUND(集計A!F195,3)/1000,集計A!F195))</f>
        <v>-123166.25599999999</v>
      </c>
      <c r="G195" s="37">
        <f>IF(データ!$V$1=3,ROUND(集計A!G195,6)/1000000,IF(データ!$V$1=2,ROUND(集計A!G195,3)/1000,集計A!G195))</f>
        <v>-123166.25599999999</v>
      </c>
    </row>
    <row r="196" spans="1:7" x14ac:dyDescent="0.5">
      <c r="A196" s="42">
        <v>4043000</v>
      </c>
      <c r="B196" s="35" t="s">
        <v>168</v>
      </c>
      <c r="C196" s="37">
        <f>IF(データ!$V$1=3,ROUND(集計A!C196,6)/1000000,IF(データ!$V$1=2,ROUND(集計A!C196,3)/1000,集計A!C196))</f>
        <v>532910.11100000003</v>
      </c>
      <c r="D196" s="37">
        <f>IF(データ!$V$1=3,ROUND(集計A!D196,6)/1000000,IF(データ!$V$1=2,ROUND(集計A!D196,3)/1000,集計A!D196))</f>
        <v>0</v>
      </c>
      <c r="E196" s="37">
        <f>IF(データ!$V$1=3,ROUND(集計A!E196,6)/1000000,IF(データ!$V$1=2,ROUND(集計A!E196,3)/1000,集計A!E196))</f>
        <v>0</v>
      </c>
      <c r="F196" s="37">
        <f>IF(データ!$V$1=3,ROUND(集計A!F196,6)/1000000,IF(データ!$V$1=2,ROUND(集計A!F196,3)/1000,集計A!F196))</f>
        <v>0</v>
      </c>
      <c r="G196" s="37">
        <f>IF(データ!$V$1=3,ROUND(集計A!G196,6)/1000000,IF(データ!$V$1=2,ROUND(集計A!G196,3)/1000,集計A!G196))</f>
        <v>532910.11100000003</v>
      </c>
    </row>
    <row r="197" spans="1:7" x14ac:dyDescent="0.5">
      <c r="A197" s="42">
        <v>4044000</v>
      </c>
      <c r="B197" s="35" t="s">
        <v>169</v>
      </c>
      <c r="C197" s="37">
        <f>IF(データ!$V$1=3,ROUND(集計A!C197,6)/1000000,IF(データ!$V$1=2,ROUND(集計A!C197,3)/1000,集計A!C197))</f>
        <v>532910.11100000003</v>
      </c>
      <c r="D197" s="37">
        <f>IF(データ!$V$1=3,ROUND(集計A!D197,6)/1000000,IF(データ!$V$1=2,ROUND(集計A!D197,3)/1000,集計A!D197))</f>
        <v>9117980.1679999996</v>
      </c>
      <c r="E197" s="37">
        <f>IF(データ!$V$1=3,ROUND(集計A!E197,6)/1000000,IF(データ!$V$1=2,ROUND(集計A!E197,3)/1000,集計A!E197))</f>
        <v>9241146.4240000006</v>
      </c>
      <c r="F197" s="37">
        <f>IF(データ!$V$1=3,ROUND(集計A!F197,6)/1000000,IF(データ!$V$1=2,ROUND(集計A!F197,3)/1000,集計A!F197))</f>
        <v>-123166.25599999999</v>
      </c>
      <c r="G197" s="37">
        <f>IF(データ!$V$1=3,ROUND(集計A!G197,6)/1000000,IF(データ!$V$1=2,ROUND(集計A!G197,3)/1000,集計A!G197))</f>
        <v>409743.85499999998</v>
      </c>
    </row>
    <row r="198" spans="1:7" x14ac:dyDescent="0.5">
      <c r="A198" s="42">
        <v>4045000</v>
      </c>
      <c r="B198" s="35" t="s">
        <v>170</v>
      </c>
      <c r="C198" s="37">
        <f>IF(データ!$V$1=3,ROUND(集計A!C198,6)/1000000,IF(データ!$V$1=2,ROUND(集計A!C198,3)/1000,集計A!C198))</f>
        <v>16579.18</v>
      </c>
      <c r="D198" s="37">
        <f>IF(データ!$V$1=3,ROUND(集計A!D198,6)/1000000,IF(データ!$V$1=2,ROUND(集計A!D198,3)/1000,集計A!D198))</f>
        <v>0</v>
      </c>
      <c r="E198" s="37">
        <f>IF(データ!$V$1=3,ROUND(集計A!E198,6)/1000000,IF(データ!$V$1=2,ROUND(集計A!E198,3)/1000,集計A!E198))</f>
        <v>0</v>
      </c>
      <c r="F198" s="37">
        <f>IF(データ!$V$1=3,ROUND(集計A!F198,6)/1000000,IF(データ!$V$1=2,ROUND(集計A!F198,3)/1000,集計A!F198))</f>
        <v>0</v>
      </c>
      <c r="G198" s="37">
        <f>IF(データ!$V$1=3,ROUND(集計A!G198,6)/1000000,IF(データ!$V$1=2,ROUND(集計A!G198,3)/1000,集計A!G198))</f>
        <v>16579.18</v>
      </c>
    </row>
    <row r="199" spans="1:7" x14ac:dyDescent="0.5">
      <c r="A199" s="42">
        <v>4046000</v>
      </c>
      <c r="B199" s="35" t="s">
        <v>171</v>
      </c>
      <c r="C199" s="37">
        <f>IF(データ!$V$1=3,ROUND(集計A!C199,6)/1000000,IF(データ!$V$1=2,ROUND(集計A!C199,3)/1000,集計A!C199))</f>
        <v>0</v>
      </c>
      <c r="D199" s="37">
        <f>IF(データ!$V$1=3,ROUND(集計A!D199,6)/1000000,IF(データ!$V$1=2,ROUND(集計A!D199,3)/1000,集計A!D199))</f>
        <v>0</v>
      </c>
      <c r="E199" s="37">
        <f>IF(データ!$V$1=3,ROUND(集計A!E199,6)/1000000,IF(データ!$V$1=2,ROUND(集計A!E199,3)/1000,集計A!E199))</f>
        <v>59.247999999999998</v>
      </c>
      <c r="F199" s="37">
        <f>IF(データ!$V$1=3,ROUND(集計A!F199,6)/1000000,IF(データ!$V$1=2,ROUND(集計A!F199,3)/1000,集計A!F199))</f>
        <v>-59.247999999999998</v>
      </c>
      <c r="G199" s="37">
        <f>IF(データ!$V$1=3,ROUND(集計A!G199,6)/1000000,IF(データ!$V$1=2,ROUND(集計A!G199,3)/1000,集計A!G199))</f>
        <v>-59.247999999999998</v>
      </c>
    </row>
    <row r="200" spans="1:7" x14ac:dyDescent="0.5">
      <c r="A200" s="42">
        <v>4047000</v>
      </c>
      <c r="B200" s="35" t="s">
        <v>172</v>
      </c>
      <c r="C200" s="37">
        <f>IF(データ!$V$1=3,ROUND(集計A!C200,6)/1000000,IF(データ!$V$1=2,ROUND(集計A!C200,3)/1000,集計A!C200))</f>
        <v>16579.18</v>
      </c>
      <c r="D200" s="37">
        <f>IF(データ!$V$1=3,ROUND(集計A!D200,6)/1000000,IF(データ!$V$1=2,ROUND(集計A!D200,3)/1000,集計A!D200))</f>
        <v>0</v>
      </c>
      <c r="E200" s="37">
        <f>IF(データ!$V$1=3,ROUND(集計A!E200,6)/1000000,IF(データ!$V$1=2,ROUND(集計A!E200,3)/1000,集計A!E200))</f>
        <v>59.247999999999998</v>
      </c>
      <c r="F200" s="37">
        <f>IF(データ!$V$1=3,ROUND(集計A!F200,6)/1000000,IF(データ!$V$1=2,ROUND(集計A!F200,3)/1000,集計A!F200))</f>
        <v>-59.247999999999998</v>
      </c>
      <c r="G200" s="37">
        <f>IF(データ!$V$1=3,ROUND(集計A!G200,6)/1000000,IF(データ!$V$1=2,ROUND(集計A!G200,3)/1000,集計A!G200))</f>
        <v>16519.932000000001</v>
      </c>
    </row>
    <row r="201" spans="1:7" x14ac:dyDescent="0.5">
      <c r="A201" s="42">
        <v>4048000</v>
      </c>
      <c r="B201" s="35" t="s">
        <v>173</v>
      </c>
      <c r="C201" s="37">
        <f>IF(データ!$V$1=3,ROUND(集計A!C201,6)/1000000,IF(データ!$V$1=2,ROUND(集計A!C201,3)/1000,集計A!C201))</f>
        <v>549489.29099999997</v>
      </c>
      <c r="D201" s="37">
        <f>IF(データ!$V$1=3,ROUND(集計A!D201,6)/1000000,IF(データ!$V$1=2,ROUND(集計A!D201,3)/1000,集計A!D201))</f>
        <v>9117980.1679999996</v>
      </c>
      <c r="E201" s="37">
        <f>IF(データ!$V$1=3,ROUND(集計A!E201,6)/1000000,IF(データ!$V$1=2,ROUND(集計A!E201,3)/1000,集計A!E201))</f>
        <v>9241205.6720000003</v>
      </c>
      <c r="F201" s="37">
        <f>IF(データ!$V$1=3,ROUND(集計A!F201,6)/1000000,IF(データ!$V$1=2,ROUND(集計A!F201,3)/1000,集計A!F201))</f>
        <v>-123225.504</v>
      </c>
      <c r="G201" s="37">
        <f>IF(データ!$V$1=3,ROUND(集計A!G201,6)/1000000,IF(データ!$V$1=2,ROUND(集計A!G201,3)/1000,集計A!G201))</f>
        <v>426263.78700000001</v>
      </c>
    </row>
    <row r="202" spans="1:7" x14ac:dyDescent="0.5">
      <c r="A202" s="42">
        <v>4090000</v>
      </c>
      <c r="B202" s="35" t="s">
        <v>188</v>
      </c>
      <c r="C202" s="37">
        <f>IF(データ!$V$1=3,ROUND(集計A!C202,6)/1000000,IF(データ!$V$1=2,ROUND(集計A!C202,3)/1000,集計A!C202))</f>
        <v>0</v>
      </c>
      <c r="D202" s="37">
        <f>IF(データ!$V$1=3,ROUND(集計A!D202,6)/1000000,IF(データ!$V$1=2,ROUND(集計A!D202,3)/1000,集計A!D202))</f>
        <v>0</v>
      </c>
      <c r="E202" s="37">
        <f>IF(データ!$V$1=3,ROUND(集計A!E202,6)/1000000,IF(データ!$V$1=2,ROUND(集計A!E202,3)/1000,集計A!E202))</f>
        <v>0</v>
      </c>
      <c r="F202" s="37">
        <f>IF(データ!$V$1=3,ROUND(集計A!F202,6)/1000000,IF(データ!$V$1=2,ROUND(集計A!F202,3)/1000,集計A!F202))</f>
        <v>0</v>
      </c>
      <c r="G202" s="37">
        <f>IF(データ!$V$1=3,ROUND(集計A!G202,6)/1000000,IF(データ!$V$1=2,ROUND(集計A!G202,3)/1000,集計A!G202))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8A7B-87DD-489C-831E-7A4E4CA80A9D}">
  <sheetPr codeName="Sheet10"/>
  <dimension ref="A1:G202"/>
  <sheetViews>
    <sheetView zoomScaleNormal="100" workbookViewId="0">
      <pane ySplit="1" topLeftCell="A2" activePane="bottomLeft" state="frozen"/>
      <selection pane="bottomLeft"/>
    </sheetView>
  </sheetViews>
  <sheetFormatPr defaultColWidth="8.90625" defaultRowHeight="13.2" x14ac:dyDescent="0.5"/>
  <cols>
    <col min="1" max="1" width="8.90625" style="34" customWidth="1"/>
    <col min="2" max="2" width="39.90625" style="34" bestFit="1" customWidth="1"/>
    <col min="3" max="7" width="15.54296875" style="36" customWidth="1"/>
    <col min="8" max="256" width="40" style="34" customWidth="1"/>
    <col min="257" max="16384" width="8.90625" style="34"/>
  </cols>
  <sheetData>
    <row r="1" spans="1:7" ht="13.8" thickBot="1" x14ac:dyDescent="0.3">
      <c r="A1" s="33" t="s">
        <v>189</v>
      </c>
      <c r="B1" s="33" t="s">
        <v>1</v>
      </c>
      <c r="C1" s="33" t="s">
        <v>174</v>
      </c>
      <c r="D1" s="33" t="s">
        <v>175</v>
      </c>
      <c r="E1" s="33" t="s">
        <v>176</v>
      </c>
      <c r="F1" s="33" t="s">
        <v>177</v>
      </c>
      <c r="G1" s="33" t="s">
        <v>178</v>
      </c>
    </row>
    <row r="2" spans="1:7" x14ac:dyDescent="0.5">
      <c r="A2" s="42">
        <v>1001000</v>
      </c>
      <c r="B2" s="35" t="s">
        <v>190</v>
      </c>
      <c r="C2" s="37">
        <f>C3+C50</f>
        <v>14022310967</v>
      </c>
      <c r="D2" s="37">
        <f>D3+D50</f>
        <v>9927949990</v>
      </c>
      <c r="E2" s="37">
        <f>E3+E50</f>
        <v>9964113437</v>
      </c>
      <c r="F2" s="37">
        <f>F3+F50</f>
        <v>-36163447</v>
      </c>
      <c r="G2" s="37">
        <f>G3+G50</f>
        <v>13986147520</v>
      </c>
    </row>
    <row r="3" spans="1:7" x14ac:dyDescent="0.5">
      <c r="A3" s="42">
        <v>1002000</v>
      </c>
      <c r="B3" s="35" t="s">
        <v>5</v>
      </c>
      <c r="C3" s="37">
        <f>C4+C34+C37</f>
        <v>12692151018</v>
      </c>
      <c r="D3" s="37">
        <f>D4+D34+D37</f>
        <v>753533468</v>
      </c>
      <c r="E3" s="37">
        <f>E4+E34+E37</f>
        <v>690328999</v>
      </c>
      <c r="F3" s="37">
        <f>F4+F34+F37</f>
        <v>63204469</v>
      </c>
      <c r="G3" s="37">
        <f>G4+G34+G37</f>
        <v>12755355487</v>
      </c>
    </row>
    <row r="4" spans="1:7" x14ac:dyDescent="0.5">
      <c r="A4" s="42">
        <v>1003000</v>
      </c>
      <c r="B4" s="35" t="s">
        <v>7</v>
      </c>
      <c r="C4" s="37">
        <f>C5+C23+C32+C33</f>
        <v>10672980375</v>
      </c>
      <c r="D4" s="37">
        <f>D5+D23+D32+D33</f>
        <v>465105429</v>
      </c>
      <c r="E4" s="37">
        <f>E5+E23+E32+E33</f>
        <v>584913269</v>
      </c>
      <c r="F4" s="37">
        <f>F5+F23+F32+F33</f>
        <v>-119807840</v>
      </c>
      <c r="G4" s="37">
        <f>G5+G23+G32+G33</f>
        <v>10553172535</v>
      </c>
    </row>
    <row r="5" spans="1:7" x14ac:dyDescent="0.5">
      <c r="A5" s="42">
        <v>1004000</v>
      </c>
      <c r="B5" s="35" t="s">
        <v>9</v>
      </c>
      <c r="C5" s="37">
        <f>SUM(C6:C22)</f>
        <v>6504599022</v>
      </c>
      <c r="D5" s="37">
        <f>SUM(D6:D22)</f>
        <v>252119579</v>
      </c>
      <c r="E5" s="37">
        <f>SUM(E6:E22)</f>
        <v>331761422</v>
      </c>
      <c r="F5" s="37">
        <f>SUM(F6:F22)</f>
        <v>-79641843</v>
      </c>
      <c r="G5" s="37">
        <f>SUM(G6:G22)</f>
        <v>6424957179</v>
      </c>
    </row>
    <row r="6" spans="1:7" x14ac:dyDescent="0.5">
      <c r="A6" s="42">
        <v>1005000</v>
      </c>
      <c r="B6" s="35" t="s">
        <v>11</v>
      </c>
      <c r="C6" s="37">
        <f>データ!I2</f>
        <v>1621878029</v>
      </c>
      <c r="D6" s="37">
        <f>データ!J2</f>
        <v>9726280</v>
      </c>
      <c r="E6" s="37">
        <f>データ!K2</f>
        <v>0</v>
      </c>
      <c r="F6" s="37">
        <f>データ!N2</f>
        <v>9726280</v>
      </c>
      <c r="G6" s="37">
        <f>データ!P2</f>
        <v>1631604309</v>
      </c>
    </row>
    <row r="7" spans="1:7" x14ac:dyDescent="0.5">
      <c r="A7" s="42">
        <v>1005500</v>
      </c>
      <c r="B7" s="35" t="s">
        <v>13</v>
      </c>
      <c r="C7" s="37">
        <f>データ!I3</f>
        <v>0</v>
      </c>
      <c r="D7" s="37">
        <f>データ!J3</f>
        <v>0</v>
      </c>
      <c r="E7" s="37">
        <f>データ!K3</f>
        <v>0</v>
      </c>
      <c r="F7" s="37">
        <f>データ!N3</f>
        <v>0</v>
      </c>
      <c r="G7" s="37">
        <f>データ!P3</f>
        <v>0</v>
      </c>
    </row>
    <row r="8" spans="1:7" x14ac:dyDescent="0.5">
      <c r="A8" s="42">
        <v>1006000</v>
      </c>
      <c r="B8" s="35" t="s">
        <v>15</v>
      </c>
      <c r="C8" s="37">
        <f>データ!I4</f>
        <v>0</v>
      </c>
      <c r="D8" s="37">
        <f>データ!J4</f>
        <v>0</v>
      </c>
      <c r="E8" s="37">
        <f>データ!K4</f>
        <v>0</v>
      </c>
      <c r="F8" s="37">
        <f>データ!N4</f>
        <v>0</v>
      </c>
      <c r="G8" s="37">
        <f>データ!P4</f>
        <v>0</v>
      </c>
    </row>
    <row r="9" spans="1:7" x14ac:dyDescent="0.5">
      <c r="A9" s="42">
        <v>1006500</v>
      </c>
      <c r="B9" s="35" t="s">
        <v>17</v>
      </c>
      <c r="C9" s="37">
        <f>データ!I5</f>
        <v>0</v>
      </c>
      <c r="D9" s="37">
        <f>データ!J5</f>
        <v>0</v>
      </c>
      <c r="E9" s="37">
        <f>データ!K5</f>
        <v>0</v>
      </c>
      <c r="F9" s="37">
        <f>データ!N5</f>
        <v>0</v>
      </c>
      <c r="G9" s="37">
        <f>データ!P5</f>
        <v>0</v>
      </c>
    </row>
    <row r="10" spans="1:7" x14ac:dyDescent="0.5">
      <c r="A10" s="42">
        <v>1007000</v>
      </c>
      <c r="B10" s="35" t="s">
        <v>19</v>
      </c>
      <c r="C10" s="37">
        <f>データ!I6</f>
        <v>14788495378</v>
      </c>
      <c r="D10" s="37">
        <f>データ!J6</f>
        <v>231612700</v>
      </c>
      <c r="E10" s="37">
        <f>データ!K6</f>
        <v>0</v>
      </c>
      <c r="F10" s="37">
        <f>データ!N6</f>
        <v>231612700</v>
      </c>
      <c r="G10" s="37">
        <f>データ!P6</f>
        <v>15020108078</v>
      </c>
    </row>
    <row r="11" spans="1:7" x14ac:dyDescent="0.5">
      <c r="A11" s="42">
        <v>1008000</v>
      </c>
      <c r="B11" s="35" t="s">
        <v>21</v>
      </c>
      <c r="C11" s="37">
        <f>データ!I7+データ!I8</f>
        <v>-10857377996</v>
      </c>
      <c r="D11" s="37">
        <f>データ!J7+データ!J8</f>
        <v>0</v>
      </c>
      <c r="E11" s="37">
        <f>データ!K7+データ!K8</f>
        <v>251235447</v>
      </c>
      <c r="F11" s="37">
        <f>データ!N7+データ!N8</f>
        <v>-251235447</v>
      </c>
      <c r="G11" s="37">
        <f>データ!P7+データ!P8</f>
        <v>-11108613443</v>
      </c>
    </row>
    <row r="12" spans="1:7" x14ac:dyDescent="0.5">
      <c r="A12" s="42">
        <v>1009000</v>
      </c>
      <c r="B12" s="35" t="s">
        <v>23</v>
      </c>
      <c r="C12" s="37">
        <f>データ!I9</f>
        <v>2492319399</v>
      </c>
      <c r="D12" s="37">
        <f>データ!J9</f>
        <v>8729600</v>
      </c>
      <c r="E12" s="37">
        <f>データ!K9</f>
        <v>2051000</v>
      </c>
      <c r="F12" s="37">
        <f>データ!N9</f>
        <v>6678600</v>
      </c>
      <c r="G12" s="37">
        <f>データ!P9</f>
        <v>2498997999</v>
      </c>
    </row>
    <row r="13" spans="1:7" x14ac:dyDescent="0.5">
      <c r="A13" s="42">
        <v>1010000</v>
      </c>
      <c r="B13" s="35" t="s">
        <v>25</v>
      </c>
      <c r="C13" s="37">
        <f>データ!I10+データ!I11</f>
        <v>-1599942988</v>
      </c>
      <c r="D13" s="37">
        <f>データ!J10+データ!J11</f>
        <v>2050999</v>
      </c>
      <c r="E13" s="37">
        <f>データ!K10+データ!K11</f>
        <v>67002135</v>
      </c>
      <c r="F13" s="37">
        <f>データ!N10+データ!N11</f>
        <v>-64951136</v>
      </c>
      <c r="G13" s="37">
        <f>データ!P10+データ!P11</f>
        <v>-1664894124</v>
      </c>
    </row>
    <row r="14" spans="1:7" x14ac:dyDescent="0.5">
      <c r="A14" s="42">
        <v>1011000</v>
      </c>
      <c r="B14" s="35" t="s">
        <v>27</v>
      </c>
      <c r="C14" s="37">
        <f>データ!I12</f>
        <v>0</v>
      </c>
      <c r="D14" s="37">
        <f>データ!J12</f>
        <v>0</v>
      </c>
      <c r="E14" s="37">
        <f>データ!K12</f>
        <v>0</v>
      </c>
      <c r="F14" s="37">
        <f>データ!N12</f>
        <v>0</v>
      </c>
      <c r="G14" s="37">
        <f>データ!P12</f>
        <v>0</v>
      </c>
    </row>
    <row r="15" spans="1:7" x14ac:dyDescent="0.5">
      <c r="A15" s="42">
        <v>1012000</v>
      </c>
      <c r="B15" s="35" t="s">
        <v>29</v>
      </c>
      <c r="C15" s="37">
        <f>データ!I13+データ!I14</f>
        <v>0</v>
      </c>
      <c r="D15" s="37">
        <f>データ!J13+データ!J14</f>
        <v>0</v>
      </c>
      <c r="E15" s="37">
        <f>データ!K13+データ!K14</f>
        <v>0</v>
      </c>
      <c r="F15" s="37">
        <f>データ!N13+データ!N14</f>
        <v>0</v>
      </c>
      <c r="G15" s="37">
        <f>データ!P13+データ!P14</f>
        <v>0</v>
      </c>
    </row>
    <row r="16" spans="1:7" x14ac:dyDescent="0.5">
      <c r="A16" s="42">
        <v>1013000</v>
      </c>
      <c r="B16" s="35" t="s">
        <v>31</v>
      </c>
      <c r="C16" s="37">
        <f>データ!I15</f>
        <v>0</v>
      </c>
      <c r="D16" s="37">
        <f>データ!J15</f>
        <v>0</v>
      </c>
      <c r="E16" s="37">
        <f>データ!K15</f>
        <v>0</v>
      </c>
      <c r="F16" s="37">
        <f>データ!N15</f>
        <v>0</v>
      </c>
      <c r="G16" s="37">
        <f>データ!P15</f>
        <v>0</v>
      </c>
    </row>
    <row r="17" spans="1:7" x14ac:dyDescent="0.5">
      <c r="A17" s="42">
        <v>1014000</v>
      </c>
      <c r="B17" s="35" t="s">
        <v>33</v>
      </c>
      <c r="C17" s="37">
        <f>データ!I16+データ!I17</f>
        <v>0</v>
      </c>
      <c r="D17" s="37">
        <f>データ!J16+データ!J17</f>
        <v>0</v>
      </c>
      <c r="E17" s="37">
        <f>データ!K16+データ!K17</f>
        <v>0</v>
      </c>
      <c r="F17" s="37">
        <f>データ!N16+データ!N17</f>
        <v>0</v>
      </c>
      <c r="G17" s="37">
        <f>データ!P16+データ!P17</f>
        <v>0</v>
      </c>
    </row>
    <row r="18" spans="1:7" x14ac:dyDescent="0.5">
      <c r="A18" s="42">
        <v>1015000</v>
      </c>
      <c r="B18" s="35" t="s">
        <v>35</v>
      </c>
      <c r="C18" s="37">
        <f>データ!I18</f>
        <v>0</v>
      </c>
      <c r="D18" s="37">
        <f>データ!J18</f>
        <v>0</v>
      </c>
      <c r="E18" s="37">
        <f>データ!K18</f>
        <v>0</v>
      </c>
      <c r="F18" s="37">
        <f>データ!N18</f>
        <v>0</v>
      </c>
      <c r="G18" s="37">
        <f>データ!P18</f>
        <v>0</v>
      </c>
    </row>
    <row r="19" spans="1:7" x14ac:dyDescent="0.5">
      <c r="A19" s="42">
        <v>1016000</v>
      </c>
      <c r="B19" s="35" t="s">
        <v>37</v>
      </c>
      <c r="C19" s="37">
        <f>データ!I19+データ!I20</f>
        <v>0</v>
      </c>
      <c r="D19" s="37">
        <f>データ!J19+データ!J20</f>
        <v>0</v>
      </c>
      <c r="E19" s="37">
        <f>データ!K19+データ!K20</f>
        <v>0</v>
      </c>
      <c r="F19" s="37">
        <f>データ!N19+データ!N20</f>
        <v>0</v>
      </c>
      <c r="G19" s="37">
        <f>データ!P19+データ!P20</f>
        <v>0</v>
      </c>
    </row>
    <row r="20" spans="1:7" x14ac:dyDescent="0.5">
      <c r="A20" s="42">
        <v>1017000</v>
      </c>
      <c r="B20" s="35" t="s">
        <v>39</v>
      </c>
      <c r="C20" s="37">
        <f>データ!I21</f>
        <v>128271600</v>
      </c>
      <c r="D20" s="37">
        <f>データ!J21</f>
        <v>0</v>
      </c>
      <c r="E20" s="37">
        <f>データ!K21</f>
        <v>0</v>
      </c>
      <c r="F20" s="37">
        <f>データ!N21</f>
        <v>0</v>
      </c>
      <c r="G20" s="37">
        <f>データ!P21</f>
        <v>128271600</v>
      </c>
    </row>
    <row r="21" spans="1:7" x14ac:dyDescent="0.5">
      <c r="A21" s="42">
        <v>1018000</v>
      </c>
      <c r="B21" s="35" t="s">
        <v>41</v>
      </c>
      <c r="C21" s="37">
        <f>データ!I22+データ!I23</f>
        <v>-71586720</v>
      </c>
      <c r="D21" s="37">
        <f>データ!J22+データ!J23</f>
        <v>0</v>
      </c>
      <c r="E21" s="37">
        <f>データ!K22+データ!K23</f>
        <v>11472840</v>
      </c>
      <c r="F21" s="37">
        <f>データ!N22+データ!N23</f>
        <v>-11472840</v>
      </c>
      <c r="G21" s="37">
        <f>データ!P22+データ!P23</f>
        <v>-83059560</v>
      </c>
    </row>
    <row r="22" spans="1:7" x14ac:dyDescent="0.5">
      <c r="A22" s="42">
        <v>1019000</v>
      </c>
      <c r="B22" s="35" t="s">
        <v>43</v>
      </c>
      <c r="C22" s="37">
        <f>データ!I24</f>
        <v>2542320</v>
      </c>
      <c r="D22" s="37">
        <f>データ!J24</f>
        <v>0</v>
      </c>
      <c r="E22" s="37">
        <f>データ!K24</f>
        <v>0</v>
      </c>
      <c r="F22" s="37">
        <f>データ!N24</f>
        <v>0</v>
      </c>
      <c r="G22" s="37">
        <f>データ!P24</f>
        <v>2542320</v>
      </c>
    </row>
    <row r="23" spans="1:7" x14ac:dyDescent="0.5">
      <c r="A23" s="42">
        <v>1020000</v>
      </c>
      <c r="B23" s="35" t="s">
        <v>45</v>
      </c>
      <c r="C23" s="37">
        <f>SUM(C24:C31)</f>
        <v>4094813907</v>
      </c>
      <c r="D23" s="37">
        <f>SUM(D24:D31)</f>
        <v>196181700</v>
      </c>
      <c r="E23" s="37">
        <f>SUM(E24:E31)</f>
        <v>225574891</v>
      </c>
      <c r="F23" s="37">
        <f>SUM(F24:F31)</f>
        <v>-29393191</v>
      </c>
      <c r="G23" s="37">
        <f>SUM(G24:G31)</f>
        <v>4065420716</v>
      </c>
    </row>
    <row r="24" spans="1:7" x14ac:dyDescent="0.5">
      <c r="A24" s="42">
        <v>1021000</v>
      </c>
      <c r="B24" s="35" t="s">
        <v>191</v>
      </c>
      <c r="C24" s="37">
        <f>データ!I25+データ!I26</f>
        <v>33524900</v>
      </c>
      <c r="D24" s="37">
        <f>データ!J25+データ!J26</f>
        <v>0</v>
      </c>
      <c r="E24" s="37">
        <f>データ!K25+データ!K26</f>
        <v>0</v>
      </c>
      <c r="F24" s="37">
        <f>データ!N25+データ!N26</f>
        <v>0</v>
      </c>
      <c r="G24" s="37">
        <f>データ!P25+データ!P26</f>
        <v>33524900</v>
      </c>
    </row>
    <row r="25" spans="1:7" x14ac:dyDescent="0.5">
      <c r="A25" s="42">
        <v>1022000</v>
      </c>
      <c r="B25" s="35" t="s">
        <v>192</v>
      </c>
      <c r="C25" s="37">
        <f>データ!I27</f>
        <v>965009460</v>
      </c>
      <c r="D25" s="37">
        <f>データ!J27</f>
        <v>33550000</v>
      </c>
      <c r="E25" s="37">
        <f>データ!K27</f>
        <v>0</v>
      </c>
      <c r="F25" s="37">
        <f>データ!N27</f>
        <v>33550000</v>
      </c>
      <c r="G25" s="37">
        <f>データ!P27</f>
        <v>998559460</v>
      </c>
    </row>
    <row r="26" spans="1:7" x14ac:dyDescent="0.5">
      <c r="A26" s="42">
        <v>1023000</v>
      </c>
      <c r="B26" s="35" t="s">
        <v>193</v>
      </c>
      <c r="C26" s="37">
        <f>データ!I28+データ!I29</f>
        <v>-705033478</v>
      </c>
      <c r="D26" s="37">
        <f>データ!J28+データ!J29</f>
        <v>0</v>
      </c>
      <c r="E26" s="37">
        <f>データ!K28+データ!K29</f>
        <v>14425194</v>
      </c>
      <c r="F26" s="37">
        <f>データ!N28+データ!N29</f>
        <v>-14425194</v>
      </c>
      <c r="G26" s="37">
        <f>データ!P28+データ!P29</f>
        <v>-719458672</v>
      </c>
    </row>
    <row r="27" spans="1:7" x14ac:dyDescent="0.5">
      <c r="A27" s="42">
        <v>1024000</v>
      </c>
      <c r="B27" s="35" t="s">
        <v>194</v>
      </c>
      <c r="C27" s="37">
        <f>データ!I30</f>
        <v>62188174710</v>
      </c>
      <c r="D27" s="37">
        <f>データ!J30</f>
        <v>162631700</v>
      </c>
      <c r="E27" s="37">
        <f>データ!K30</f>
        <v>0</v>
      </c>
      <c r="F27" s="37">
        <f>データ!N30</f>
        <v>162631700</v>
      </c>
      <c r="G27" s="37">
        <f>データ!P30</f>
        <v>62350806410</v>
      </c>
    </row>
    <row r="28" spans="1:7" x14ac:dyDescent="0.5">
      <c r="A28" s="42">
        <v>1025000</v>
      </c>
      <c r="B28" s="35" t="s">
        <v>195</v>
      </c>
      <c r="C28" s="37">
        <f>データ!I31+データ!I32</f>
        <v>-58399144903</v>
      </c>
      <c r="D28" s="37">
        <f>データ!J31+データ!J32</f>
        <v>0</v>
      </c>
      <c r="E28" s="37">
        <f>データ!K31+データ!K32</f>
        <v>210256915</v>
      </c>
      <c r="F28" s="37">
        <f>データ!N31+データ!N32</f>
        <v>-210256915</v>
      </c>
      <c r="G28" s="37">
        <f>データ!P31+データ!P32</f>
        <v>-58609401818</v>
      </c>
    </row>
    <row r="29" spans="1:7" x14ac:dyDescent="0.5">
      <c r="A29" s="42">
        <v>1026000</v>
      </c>
      <c r="B29" s="35" t="s">
        <v>196</v>
      </c>
      <c r="C29" s="37">
        <f>データ!I33</f>
        <v>5346000</v>
      </c>
      <c r="D29" s="37">
        <f>データ!J33</f>
        <v>0</v>
      </c>
      <c r="E29" s="37">
        <f>データ!K33</f>
        <v>0</v>
      </c>
      <c r="F29" s="37">
        <f>データ!N33</f>
        <v>0</v>
      </c>
      <c r="G29" s="37">
        <f>データ!P33</f>
        <v>5346000</v>
      </c>
    </row>
    <row r="30" spans="1:7" x14ac:dyDescent="0.5">
      <c r="A30" s="42">
        <v>1027000</v>
      </c>
      <c r="B30" s="35" t="s">
        <v>197</v>
      </c>
      <c r="C30" s="37">
        <f>データ!I34+データ!I35</f>
        <v>-892782</v>
      </c>
      <c r="D30" s="37">
        <f>データ!J34+データ!J35</f>
        <v>0</v>
      </c>
      <c r="E30" s="37">
        <f>データ!K34+データ!K35</f>
        <v>892782</v>
      </c>
      <c r="F30" s="37">
        <f>データ!N34+データ!N35</f>
        <v>-892782</v>
      </c>
      <c r="G30" s="37">
        <f>データ!P34+データ!P35</f>
        <v>-1785564</v>
      </c>
    </row>
    <row r="31" spans="1:7" x14ac:dyDescent="0.5">
      <c r="A31" s="42">
        <v>1028000</v>
      </c>
      <c r="B31" s="35" t="s">
        <v>198</v>
      </c>
      <c r="C31" s="37">
        <f>データ!I36</f>
        <v>7830000</v>
      </c>
      <c r="D31" s="37">
        <f>データ!J36</f>
        <v>0</v>
      </c>
      <c r="E31" s="37">
        <f>データ!K36</f>
        <v>0</v>
      </c>
      <c r="F31" s="37">
        <f>データ!N36</f>
        <v>0</v>
      </c>
      <c r="G31" s="37">
        <f>データ!P36</f>
        <v>7830000</v>
      </c>
    </row>
    <row r="32" spans="1:7" x14ac:dyDescent="0.5">
      <c r="A32" s="42">
        <v>1029000</v>
      </c>
      <c r="B32" s="35" t="s">
        <v>47</v>
      </c>
      <c r="C32" s="37">
        <f>データ!I37</f>
        <v>980310105</v>
      </c>
      <c r="D32" s="37">
        <f>データ!J37</f>
        <v>16804150</v>
      </c>
      <c r="E32" s="37">
        <f>データ!K37</f>
        <v>0</v>
      </c>
      <c r="F32" s="37">
        <f>データ!N37</f>
        <v>16804150</v>
      </c>
      <c r="G32" s="37">
        <f>データ!P37</f>
        <v>997114255</v>
      </c>
    </row>
    <row r="33" spans="1:7" x14ac:dyDescent="0.5">
      <c r="A33" s="42">
        <v>1030000</v>
      </c>
      <c r="B33" s="35" t="s">
        <v>48</v>
      </c>
      <c r="C33" s="37">
        <f>データ!I38+データ!I39</f>
        <v>-906742659</v>
      </c>
      <c r="D33" s="37">
        <f>データ!J38+データ!J39</f>
        <v>0</v>
      </c>
      <c r="E33" s="37">
        <f>データ!K38+データ!K39</f>
        <v>27576956</v>
      </c>
      <c r="F33" s="37">
        <f>データ!N38+データ!N39</f>
        <v>-27576956</v>
      </c>
      <c r="G33" s="37">
        <f>データ!P38+データ!P39</f>
        <v>-934319615</v>
      </c>
    </row>
    <row r="34" spans="1:7" x14ac:dyDescent="0.5">
      <c r="A34" s="42">
        <v>1031000</v>
      </c>
      <c r="B34" s="35" t="s">
        <v>49</v>
      </c>
      <c r="C34" s="37">
        <f>SUM(C35:C36)</f>
        <v>0</v>
      </c>
      <c r="D34" s="37">
        <f t="shared" ref="D34:F34" si="0">SUM(D35:D36)</f>
        <v>0</v>
      </c>
      <c r="E34" s="37">
        <f t="shared" si="0"/>
        <v>0</v>
      </c>
      <c r="F34" s="37">
        <f t="shared" si="0"/>
        <v>0</v>
      </c>
      <c r="G34" s="37">
        <f>SUM(G35:G36)</f>
        <v>0</v>
      </c>
    </row>
    <row r="35" spans="1:7" x14ac:dyDescent="0.5">
      <c r="A35" s="42">
        <v>1032000</v>
      </c>
      <c r="B35" s="35" t="s">
        <v>50</v>
      </c>
      <c r="C35" s="37">
        <f>データ!I40</f>
        <v>0</v>
      </c>
      <c r="D35" s="37">
        <f>データ!J40</f>
        <v>0</v>
      </c>
      <c r="E35" s="37">
        <f>データ!K40</f>
        <v>0</v>
      </c>
      <c r="F35" s="37">
        <f>データ!N40</f>
        <v>0</v>
      </c>
      <c r="G35" s="37">
        <f>データ!P40</f>
        <v>0</v>
      </c>
    </row>
    <row r="36" spans="1:7" x14ac:dyDescent="0.5">
      <c r="A36" s="42">
        <v>1033000</v>
      </c>
      <c r="B36" s="35" t="s">
        <v>199</v>
      </c>
      <c r="C36" s="37">
        <f>データ!I41</f>
        <v>0</v>
      </c>
      <c r="D36" s="37">
        <f>データ!J41</f>
        <v>0</v>
      </c>
      <c r="E36" s="37">
        <f>データ!K41</f>
        <v>0</v>
      </c>
      <c r="F36" s="37">
        <f>データ!N41</f>
        <v>0</v>
      </c>
      <c r="G36" s="37">
        <f>データ!P41</f>
        <v>0</v>
      </c>
    </row>
    <row r="37" spans="1:7" x14ac:dyDescent="0.5">
      <c r="A37" s="42">
        <v>1034000</v>
      </c>
      <c r="B37" s="35" t="s">
        <v>51</v>
      </c>
      <c r="C37" s="37">
        <f>C38+C42+C43+C44+C45+C48+C49</f>
        <v>2019170643</v>
      </c>
      <c r="D37" s="37">
        <f t="shared" ref="D37:G37" si="1">D38+D42+D43+D44+D45+D48+D49</f>
        <v>288428039</v>
      </c>
      <c r="E37" s="37">
        <f t="shared" si="1"/>
        <v>105415730</v>
      </c>
      <c r="F37" s="37">
        <f t="shared" si="1"/>
        <v>183012309</v>
      </c>
      <c r="G37" s="37">
        <f t="shared" si="1"/>
        <v>2202182952</v>
      </c>
    </row>
    <row r="38" spans="1:7" x14ac:dyDescent="0.5">
      <c r="A38" s="42">
        <v>1035000</v>
      </c>
      <c r="B38" s="35" t="s">
        <v>52</v>
      </c>
      <c r="C38" s="37">
        <f>SUM(C39:C41)</f>
        <v>224576240</v>
      </c>
      <c r="D38" s="37">
        <f t="shared" ref="D38:G38" si="2">SUM(D39:D41)</f>
        <v>4900000</v>
      </c>
      <c r="E38" s="37">
        <f t="shared" si="2"/>
        <v>5100000</v>
      </c>
      <c r="F38" s="37">
        <f t="shared" si="2"/>
        <v>-200000</v>
      </c>
      <c r="G38" s="37">
        <f t="shared" si="2"/>
        <v>224376240</v>
      </c>
    </row>
    <row r="39" spans="1:7" x14ac:dyDescent="0.5">
      <c r="A39" s="42">
        <v>1036000</v>
      </c>
      <c r="B39" s="35" t="s">
        <v>53</v>
      </c>
      <c r="C39" s="37">
        <f>データ!I42</f>
        <v>0</v>
      </c>
      <c r="D39" s="37">
        <f>データ!J42</f>
        <v>0</v>
      </c>
      <c r="E39" s="37">
        <f>データ!K42</f>
        <v>0</v>
      </c>
      <c r="F39" s="37">
        <f>データ!N42</f>
        <v>0</v>
      </c>
      <c r="G39" s="37">
        <f>データ!P42</f>
        <v>0</v>
      </c>
    </row>
    <row r="40" spans="1:7" x14ac:dyDescent="0.5">
      <c r="A40" s="42">
        <v>1037000</v>
      </c>
      <c r="B40" s="35" t="s">
        <v>54</v>
      </c>
      <c r="C40" s="37">
        <f>データ!I43</f>
        <v>224576240</v>
      </c>
      <c r="D40" s="37">
        <f>データ!J43</f>
        <v>4900000</v>
      </c>
      <c r="E40" s="37">
        <f>データ!K43</f>
        <v>5100000</v>
      </c>
      <c r="F40" s="37">
        <f>データ!N43</f>
        <v>-200000</v>
      </c>
      <c r="G40" s="37">
        <f>データ!P43</f>
        <v>224376240</v>
      </c>
    </row>
    <row r="41" spans="1:7" x14ac:dyDescent="0.5">
      <c r="A41" s="42">
        <v>1038000</v>
      </c>
      <c r="B41" s="35" t="s">
        <v>200</v>
      </c>
      <c r="C41" s="37">
        <f>データ!I44</f>
        <v>0</v>
      </c>
      <c r="D41" s="37">
        <f>データ!J44</f>
        <v>0</v>
      </c>
      <c r="E41" s="37">
        <f>データ!K44</f>
        <v>0</v>
      </c>
      <c r="F41" s="37">
        <f>データ!N44</f>
        <v>0</v>
      </c>
      <c r="G41" s="37">
        <f>データ!P44</f>
        <v>0</v>
      </c>
    </row>
    <row r="42" spans="1:7" x14ac:dyDescent="0.5">
      <c r="A42" s="42">
        <v>1039000</v>
      </c>
      <c r="B42" s="35" t="s">
        <v>55</v>
      </c>
      <c r="C42" s="37">
        <f>データ!I45</f>
        <v>0</v>
      </c>
      <c r="D42" s="37">
        <f>データ!J45</f>
        <v>0</v>
      </c>
      <c r="E42" s="37">
        <f>データ!K45</f>
        <v>0</v>
      </c>
      <c r="F42" s="37">
        <f>データ!N45</f>
        <v>0</v>
      </c>
      <c r="G42" s="37">
        <f>データ!P45</f>
        <v>0</v>
      </c>
    </row>
    <row r="43" spans="1:7" x14ac:dyDescent="0.5">
      <c r="A43" s="42">
        <v>1040000</v>
      </c>
      <c r="B43" s="35" t="s">
        <v>56</v>
      </c>
      <c r="C43" s="37">
        <f>データ!I46</f>
        <v>16477429</v>
      </c>
      <c r="D43" s="37">
        <f>データ!J46</f>
        <v>11783837</v>
      </c>
      <c r="E43" s="37">
        <f>データ!K46</f>
        <v>6095533</v>
      </c>
      <c r="F43" s="37">
        <f>データ!N46</f>
        <v>5688304</v>
      </c>
      <c r="G43" s="37">
        <f>データ!P46</f>
        <v>22165733</v>
      </c>
    </row>
    <row r="44" spans="1:7" x14ac:dyDescent="0.5">
      <c r="A44" s="42">
        <v>1041000</v>
      </c>
      <c r="B44" s="35" t="s">
        <v>57</v>
      </c>
      <c r="C44" s="37">
        <f>データ!I47</f>
        <v>109341580</v>
      </c>
      <c r="D44" s="37">
        <f>データ!J47</f>
        <v>0</v>
      </c>
      <c r="E44" s="37">
        <f>データ!K47</f>
        <v>0</v>
      </c>
      <c r="F44" s="37">
        <f>データ!N47</f>
        <v>0</v>
      </c>
      <c r="G44" s="37">
        <f>データ!P47</f>
        <v>109341580</v>
      </c>
    </row>
    <row r="45" spans="1:7" x14ac:dyDescent="0.5">
      <c r="A45" s="42">
        <v>1042000</v>
      </c>
      <c r="B45" s="35" t="s">
        <v>58</v>
      </c>
      <c r="C45" s="37">
        <f>SUM(C46:C47)</f>
        <v>1669870408</v>
      </c>
      <c r="D45" s="37">
        <f t="shared" ref="D45:G45" si="3">SUM(D46:D47)</f>
        <v>271151032</v>
      </c>
      <c r="E45" s="37">
        <f t="shared" si="3"/>
        <v>93335136</v>
      </c>
      <c r="F45" s="37">
        <f t="shared" si="3"/>
        <v>177815896</v>
      </c>
      <c r="G45" s="37">
        <f t="shared" si="3"/>
        <v>1847686304</v>
      </c>
    </row>
    <row r="46" spans="1:7" x14ac:dyDescent="0.5">
      <c r="A46" s="42">
        <v>1043000</v>
      </c>
      <c r="B46" s="35" t="s">
        <v>201</v>
      </c>
      <c r="C46" s="37">
        <f>データ!I48</f>
        <v>0</v>
      </c>
      <c r="D46" s="37">
        <f>データ!J48</f>
        <v>0</v>
      </c>
      <c r="E46" s="37">
        <f>データ!K48</f>
        <v>0</v>
      </c>
      <c r="F46" s="37">
        <f>データ!N48</f>
        <v>0</v>
      </c>
      <c r="G46" s="37">
        <f>データ!P48</f>
        <v>0</v>
      </c>
    </row>
    <row r="47" spans="1:7" x14ac:dyDescent="0.5">
      <c r="A47" s="42">
        <v>1044000</v>
      </c>
      <c r="B47" s="35" t="s">
        <v>202</v>
      </c>
      <c r="C47" s="37">
        <f>データ!I49</f>
        <v>1669870408</v>
      </c>
      <c r="D47" s="37">
        <f>データ!J49</f>
        <v>271151032</v>
      </c>
      <c r="E47" s="37">
        <f>データ!K49</f>
        <v>93335136</v>
      </c>
      <c r="F47" s="37">
        <f>データ!N49</f>
        <v>177815896</v>
      </c>
      <c r="G47" s="37">
        <f>データ!P49</f>
        <v>1847686304</v>
      </c>
    </row>
    <row r="48" spans="1:7" x14ac:dyDescent="0.5">
      <c r="A48" s="42">
        <v>1045000</v>
      </c>
      <c r="B48" s="35" t="s">
        <v>203</v>
      </c>
      <c r="C48" s="37">
        <f>データ!I50</f>
        <v>0</v>
      </c>
      <c r="D48" s="37">
        <f>データ!J50</f>
        <v>0</v>
      </c>
      <c r="E48" s="37">
        <f>データ!K50</f>
        <v>0</v>
      </c>
      <c r="F48" s="37">
        <f>データ!N50</f>
        <v>0</v>
      </c>
      <c r="G48" s="37">
        <f>データ!P50</f>
        <v>0</v>
      </c>
    </row>
    <row r="49" spans="1:7" x14ac:dyDescent="0.5">
      <c r="A49" s="42">
        <v>1046000</v>
      </c>
      <c r="B49" s="35" t="s">
        <v>204</v>
      </c>
      <c r="C49" s="37">
        <f>データ!I51</f>
        <v>-1095014</v>
      </c>
      <c r="D49" s="37">
        <f>データ!J51</f>
        <v>593170</v>
      </c>
      <c r="E49" s="37">
        <f>データ!K51</f>
        <v>885061</v>
      </c>
      <c r="F49" s="37">
        <f>データ!N51</f>
        <v>-291891</v>
      </c>
      <c r="G49" s="37">
        <f>データ!P51</f>
        <v>-1386905</v>
      </c>
    </row>
    <row r="50" spans="1:7" x14ac:dyDescent="0.5">
      <c r="A50" s="42">
        <v>1047000</v>
      </c>
      <c r="B50" s="35" t="s">
        <v>61</v>
      </c>
      <c r="C50" s="37">
        <f>C51+C52+C53+C54+C57+C58+C59</f>
        <v>1330159949</v>
      </c>
      <c r="D50" s="37">
        <f t="shared" ref="D50:G50" si="4">D51+D52+D53+D54+D57+D58+D59</f>
        <v>9174416522</v>
      </c>
      <c r="E50" s="37">
        <f t="shared" si="4"/>
        <v>9273784438</v>
      </c>
      <c r="F50" s="37">
        <f t="shared" si="4"/>
        <v>-99367916</v>
      </c>
      <c r="G50" s="37">
        <f t="shared" si="4"/>
        <v>1230792033</v>
      </c>
    </row>
    <row r="51" spans="1:7" x14ac:dyDescent="0.5">
      <c r="A51" s="42">
        <v>1048000</v>
      </c>
      <c r="B51" s="35" t="s">
        <v>62</v>
      </c>
      <c r="C51" s="37">
        <f>C201</f>
        <v>549489291</v>
      </c>
      <c r="D51" s="37">
        <f t="shared" ref="D51:G51" si="5">D201</f>
        <v>9117980168</v>
      </c>
      <c r="E51" s="37">
        <f t="shared" si="5"/>
        <v>9241205672</v>
      </c>
      <c r="F51" s="37">
        <f t="shared" si="5"/>
        <v>-123225504</v>
      </c>
      <c r="G51" s="37">
        <f t="shared" si="5"/>
        <v>426263787</v>
      </c>
    </row>
    <row r="52" spans="1:7" x14ac:dyDescent="0.5">
      <c r="A52" s="42">
        <v>1049000</v>
      </c>
      <c r="B52" s="35" t="s">
        <v>63</v>
      </c>
      <c r="C52" s="37">
        <f>データ!I52</f>
        <v>6101159</v>
      </c>
      <c r="D52" s="37">
        <f>データ!J52</f>
        <v>5105799</v>
      </c>
      <c r="E52" s="37">
        <f>データ!K52</f>
        <v>6101159</v>
      </c>
      <c r="F52" s="37">
        <f>データ!N52</f>
        <v>-995360</v>
      </c>
      <c r="G52" s="37">
        <f>データ!P52</f>
        <v>5105799</v>
      </c>
    </row>
    <row r="53" spans="1:7" x14ac:dyDescent="0.5">
      <c r="A53" s="42">
        <v>1050000</v>
      </c>
      <c r="B53" s="35" t="s">
        <v>64</v>
      </c>
      <c r="C53" s="37">
        <f>データ!I53</f>
        <v>0</v>
      </c>
      <c r="D53" s="37">
        <f>データ!J53</f>
        <v>0</v>
      </c>
      <c r="E53" s="37">
        <f>データ!K53</f>
        <v>0</v>
      </c>
      <c r="F53" s="37">
        <f>データ!N53</f>
        <v>0</v>
      </c>
      <c r="G53" s="37">
        <f>データ!P53</f>
        <v>0</v>
      </c>
    </row>
    <row r="54" spans="1:7" x14ac:dyDescent="0.5">
      <c r="A54" s="42">
        <v>1051000</v>
      </c>
      <c r="B54" s="35" t="s">
        <v>65</v>
      </c>
      <c r="C54" s="37">
        <f>SUM(C55:C56)</f>
        <v>775012423</v>
      </c>
      <c r="D54" s="37">
        <f t="shared" ref="D54:G54" si="6">SUM(D55:D56)</f>
        <v>51171136</v>
      </c>
      <c r="E54" s="37">
        <f t="shared" si="6"/>
        <v>26464000</v>
      </c>
      <c r="F54" s="37">
        <f t="shared" si="6"/>
        <v>24707136</v>
      </c>
      <c r="G54" s="37">
        <f t="shared" si="6"/>
        <v>799719559</v>
      </c>
    </row>
    <row r="55" spans="1:7" x14ac:dyDescent="0.5">
      <c r="A55" s="42">
        <v>1052000</v>
      </c>
      <c r="B55" s="35" t="s">
        <v>66</v>
      </c>
      <c r="C55" s="37">
        <f>データ!I54</f>
        <v>670592720</v>
      </c>
      <c r="D55" s="37">
        <f>データ!J54</f>
        <v>20161136</v>
      </c>
      <c r="E55" s="37">
        <f>データ!K54</f>
        <v>20000000</v>
      </c>
      <c r="F55" s="37">
        <f>データ!N54</f>
        <v>161136</v>
      </c>
      <c r="G55" s="37">
        <f>データ!P54</f>
        <v>670753856</v>
      </c>
    </row>
    <row r="56" spans="1:7" x14ac:dyDescent="0.5">
      <c r="A56" s="42">
        <v>1053000</v>
      </c>
      <c r="B56" s="35" t="s">
        <v>205</v>
      </c>
      <c r="C56" s="37">
        <f>データ!I55</f>
        <v>104419703</v>
      </c>
      <c r="D56" s="37">
        <f>データ!J55</f>
        <v>31010000</v>
      </c>
      <c r="E56" s="37">
        <f>データ!K55</f>
        <v>6464000</v>
      </c>
      <c r="F56" s="37">
        <f>データ!N55</f>
        <v>24546000</v>
      </c>
      <c r="G56" s="37">
        <f>データ!P55</f>
        <v>128965703</v>
      </c>
    </row>
    <row r="57" spans="1:7" x14ac:dyDescent="0.5">
      <c r="A57" s="42">
        <v>1054000</v>
      </c>
      <c r="B57" s="35" t="s">
        <v>68</v>
      </c>
      <c r="C57" s="37">
        <f>データ!I56</f>
        <v>0</v>
      </c>
      <c r="D57" s="37">
        <f>データ!J56</f>
        <v>0</v>
      </c>
      <c r="E57" s="37">
        <f>データ!K56</f>
        <v>0</v>
      </c>
      <c r="F57" s="37">
        <f>データ!N56</f>
        <v>0</v>
      </c>
      <c r="G57" s="37">
        <f>データ!P56</f>
        <v>0</v>
      </c>
    </row>
    <row r="58" spans="1:7" x14ac:dyDescent="0.5">
      <c r="A58" s="42">
        <v>1055000</v>
      </c>
      <c r="B58" s="35" t="s">
        <v>206</v>
      </c>
      <c r="C58" s="37">
        <f>データ!I57</f>
        <v>0</v>
      </c>
      <c r="D58" s="37">
        <f>データ!J57</f>
        <v>0</v>
      </c>
      <c r="E58" s="37">
        <f>データ!K57</f>
        <v>0</v>
      </c>
      <c r="F58" s="37">
        <f>データ!N57</f>
        <v>0</v>
      </c>
      <c r="G58" s="37">
        <f>データ!P57</f>
        <v>0</v>
      </c>
    </row>
    <row r="59" spans="1:7" x14ac:dyDescent="0.5">
      <c r="A59" s="42">
        <v>1056000</v>
      </c>
      <c r="B59" s="35" t="s">
        <v>597</v>
      </c>
      <c r="C59" s="37">
        <f>データ!I58</f>
        <v>-442924</v>
      </c>
      <c r="D59" s="37">
        <f>データ!J58</f>
        <v>159419</v>
      </c>
      <c r="E59" s="37">
        <f>データ!K58</f>
        <v>13607</v>
      </c>
      <c r="F59" s="37">
        <f>データ!N58</f>
        <v>145812</v>
      </c>
      <c r="G59" s="37">
        <f>データ!P58</f>
        <v>-297112</v>
      </c>
    </row>
    <row r="60" spans="1:7" x14ac:dyDescent="0.5">
      <c r="A60" s="42">
        <v>1057000</v>
      </c>
      <c r="B60" s="35" t="s">
        <v>208</v>
      </c>
      <c r="C60" s="37">
        <f>C61+C77</f>
        <v>14022310967</v>
      </c>
      <c r="D60" s="37">
        <f t="shared" ref="D60:F60" si="7">D61+D77</f>
        <v>10357842171</v>
      </c>
      <c r="E60" s="37">
        <f t="shared" si="7"/>
        <v>10321678724</v>
      </c>
      <c r="F60" s="37">
        <f t="shared" si="7"/>
        <v>-36163447</v>
      </c>
      <c r="G60" s="37">
        <f>G61+G77</f>
        <v>13986147520</v>
      </c>
    </row>
    <row r="61" spans="1:7" x14ac:dyDescent="0.5">
      <c r="A61" s="42">
        <v>1058000</v>
      </c>
      <c r="B61" s="35" t="s">
        <v>209</v>
      </c>
      <c r="C61" s="37">
        <f>C62+C68</f>
        <v>5956589493</v>
      </c>
      <c r="D61" s="37">
        <f t="shared" ref="D61:F61" si="8">D62+D68</f>
        <v>1199975868</v>
      </c>
      <c r="E61" s="37">
        <f t="shared" si="8"/>
        <v>1102286050</v>
      </c>
      <c r="F61" s="37">
        <f t="shared" si="8"/>
        <v>-97689818</v>
      </c>
      <c r="G61" s="37">
        <f>G62+G68</f>
        <v>5858899675</v>
      </c>
    </row>
    <row r="62" spans="1:7" x14ac:dyDescent="0.5">
      <c r="A62" s="42">
        <v>1059000</v>
      </c>
      <c r="B62" s="35" t="s">
        <v>6</v>
      </c>
      <c r="C62" s="37">
        <f>SUM(C63:C67)</f>
        <v>5356881663</v>
      </c>
      <c r="D62" s="37">
        <f>SUM(D63:D67)</f>
        <v>625946830</v>
      </c>
      <c r="E62" s="37">
        <f t="shared" ref="E62:G62" si="9">SUM(E63:E67)</f>
        <v>514891000</v>
      </c>
      <c r="F62" s="37">
        <f t="shared" si="9"/>
        <v>-111055830</v>
      </c>
      <c r="G62" s="37">
        <f t="shared" si="9"/>
        <v>5245825833</v>
      </c>
    </row>
    <row r="63" spans="1:7" x14ac:dyDescent="0.5">
      <c r="A63" s="42">
        <v>1060000</v>
      </c>
      <c r="B63" s="35" t="s">
        <v>8</v>
      </c>
      <c r="C63" s="37">
        <f>データ!I60</f>
        <v>4526057663</v>
      </c>
      <c r="D63" s="37">
        <f>データ!J60</f>
        <v>625946830</v>
      </c>
      <c r="E63" s="37">
        <f>データ!K60</f>
        <v>505887000</v>
      </c>
      <c r="F63" s="37">
        <f>データ!N60</f>
        <v>-120059830</v>
      </c>
      <c r="G63" s="37">
        <f>データ!P60</f>
        <v>4405997833</v>
      </c>
    </row>
    <row r="64" spans="1:7" x14ac:dyDescent="0.5">
      <c r="A64" s="42">
        <v>1061000</v>
      </c>
      <c r="B64" s="35" t="s">
        <v>10</v>
      </c>
      <c r="C64" s="37">
        <f>データ!I61</f>
        <v>0</v>
      </c>
      <c r="D64" s="37">
        <f>データ!J61</f>
        <v>0</v>
      </c>
      <c r="E64" s="37">
        <f>データ!K61</f>
        <v>0</v>
      </c>
      <c r="F64" s="37">
        <f>データ!N61</f>
        <v>0</v>
      </c>
      <c r="G64" s="37">
        <f>データ!P61</f>
        <v>0</v>
      </c>
    </row>
    <row r="65" spans="1:7" x14ac:dyDescent="0.5">
      <c r="A65" s="42">
        <v>1062000</v>
      </c>
      <c r="B65" s="35" t="s">
        <v>12</v>
      </c>
      <c r="C65" s="37">
        <f>データ!I62</f>
        <v>830824000</v>
      </c>
      <c r="D65" s="37">
        <f>データ!J62</f>
        <v>0</v>
      </c>
      <c r="E65" s="37">
        <f>データ!K62</f>
        <v>9004000</v>
      </c>
      <c r="F65" s="37">
        <f>データ!N62</f>
        <v>9004000</v>
      </c>
      <c r="G65" s="37">
        <f>データ!P62</f>
        <v>839828000</v>
      </c>
    </row>
    <row r="66" spans="1:7" x14ac:dyDescent="0.5">
      <c r="A66" s="42">
        <v>1063000</v>
      </c>
      <c r="B66" s="35" t="s">
        <v>14</v>
      </c>
      <c r="C66" s="37">
        <f>データ!I63</f>
        <v>0</v>
      </c>
      <c r="D66" s="37">
        <f>データ!J63</f>
        <v>0</v>
      </c>
      <c r="E66" s="37">
        <f>データ!K63</f>
        <v>0</v>
      </c>
      <c r="F66" s="37">
        <f>データ!N63</f>
        <v>0</v>
      </c>
      <c r="G66" s="37">
        <f>データ!P63</f>
        <v>0</v>
      </c>
    </row>
    <row r="67" spans="1:7" x14ac:dyDescent="0.5">
      <c r="A67" s="42">
        <v>1064000</v>
      </c>
      <c r="B67" s="35" t="s">
        <v>16</v>
      </c>
      <c r="C67" s="37">
        <f>データ!I64</f>
        <v>0</v>
      </c>
      <c r="D67" s="37">
        <f>データ!J64</f>
        <v>0</v>
      </c>
      <c r="E67" s="37">
        <f>データ!K64</f>
        <v>0</v>
      </c>
      <c r="F67" s="37">
        <f>データ!N64</f>
        <v>0</v>
      </c>
      <c r="G67" s="37">
        <f>データ!P64</f>
        <v>0</v>
      </c>
    </row>
    <row r="68" spans="1:7" x14ac:dyDescent="0.5">
      <c r="A68" s="42">
        <v>1065000</v>
      </c>
      <c r="B68" s="35" t="s">
        <v>18</v>
      </c>
      <c r="C68" s="37">
        <f>SUM(C69:C76)</f>
        <v>599707830</v>
      </c>
      <c r="D68" s="37">
        <f t="shared" ref="D68:G68" si="10">SUM(D69:D76)</f>
        <v>574029038</v>
      </c>
      <c r="E68" s="37">
        <f t="shared" si="10"/>
        <v>587395050</v>
      </c>
      <c r="F68" s="37">
        <f t="shared" si="10"/>
        <v>13366012</v>
      </c>
      <c r="G68" s="37">
        <f t="shared" si="10"/>
        <v>613073842</v>
      </c>
    </row>
    <row r="69" spans="1:7" x14ac:dyDescent="0.5">
      <c r="A69" s="42">
        <v>1066000</v>
      </c>
      <c r="B69" s="35" t="s">
        <v>20</v>
      </c>
      <c r="C69" s="37">
        <f>データ!I65</f>
        <v>526947694</v>
      </c>
      <c r="D69" s="37">
        <f>データ!J65</f>
        <v>517788834</v>
      </c>
      <c r="E69" s="37">
        <f>データ!K65</f>
        <v>526251830</v>
      </c>
      <c r="F69" s="37">
        <f>データ!N65</f>
        <v>8462996</v>
      </c>
      <c r="G69" s="37">
        <f>データ!P65</f>
        <v>535410690</v>
      </c>
    </row>
    <row r="70" spans="1:7" x14ac:dyDescent="0.5">
      <c r="A70" s="42">
        <v>1067000</v>
      </c>
      <c r="B70" s="35" t="s">
        <v>22</v>
      </c>
      <c r="C70" s="37">
        <f>データ!I66</f>
        <v>0</v>
      </c>
      <c r="D70" s="37">
        <f>データ!J66</f>
        <v>0</v>
      </c>
      <c r="E70" s="37">
        <f>データ!K66</f>
        <v>0</v>
      </c>
      <c r="F70" s="37">
        <f>データ!N66</f>
        <v>0</v>
      </c>
      <c r="G70" s="37">
        <f>データ!P66</f>
        <v>0</v>
      </c>
    </row>
    <row r="71" spans="1:7" x14ac:dyDescent="0.5">
      <c r="A71" s="42">
        <v>1068000</v>
      </c>
      <c r="B71" s="35" t="s">
        <v>24</v>
      </c>
      <c r="C71" s="37">
        <f>データ!I67</f>
        <v>0</v>
      </c>
      <c r="D71" s="37">
        <f>データ!J67</f>
        <v>0</v>
      </c>
      <c r="E71" s="37">
        <f>データ!K67</f>
        <v>0</v>
      </c>
      <c r="F71" s="37">
        <f>データ!N67</f>
        <v>0</v>
      </c>
      <c r="G71" s="37">
        <f>データ!P67</f>
        <v>0</v>
      </c>
    </row>
    <row r="72" spans="1:7" x14ac:dyDescent="0.5">
      <c r="A72" s="42">
        <v>1069000</v>
      </c>
      <c r="B72" s="35" t="s">
        <v>26</v>
      </c>
      <c r="C72" s="37">
        <f>データ!I68</f>
        <v>0</v>
      </c>
      <c r="D72" s="37">
        <f>データ!J68</f>
        <v>0</v>
      </c>
      <c r="E72" s="37">
        <f>データ!K68</f>
        <v>0</v>
      </c>
      <c r="F72" s="37">
        <f>データ!N68</f>
        <v>0</v>
      </c>
      <c r="G72" s="37">
        <f>データ!P68</f>
        <v>0</v>
      </c>
    </row>
    <row r="73" spans="1:7" x14ac:dyDescent="0.5">
      <c r="A73" s="42">
        <v>1070000</v>
      </c>
      <c r="B73" s="35" t="s">
        <v>28</v>
      </c>
      <c r="C73" s="37">
        <f>データ!I69</f>
        <v>0</v>
      </c>
      <c r="D73" s="37">
        <f>データ!J69</f>
        <v>0</v>
      </c>
      <c r="E73" s="37">
        <f>データ!K69</f>
        <v>0</v>
      </c>
      <c r="F73" s="37">
        <f>データ!N69</f>
        <v>0</v>
      </c>
      <c r="G73" s="37">
        <f>データ!P69</f>
        <v>0</v>
      </c>
    </row>
    <row r="74" spans="1:7" x14ac:dyDescent="0.5">
      <c r="A74" s="42">
        <v>1071000</v>
      </c>
      <c r="B74" s="35" t="s">
        <v>30</v>
      </c>
      <c r="C74" s="37">
        <f>データ!I70</f>
        <v>56180956</v>
      </c>
      <c r="D74" s="37">
        <f>データ!J70</f>
        <v>56180956</v>
      </c>
      <c r="E74" s="37">
        <f>データ!K70</f>
        <v>61143220</v>
      </c>
      <c r="F74" s="37">
        <f>データ!N70</f>
        <v>4962264</v>
      </c>
      <c r="G74" s="37">
        <f>データ!P70</f>
        <v>61143220</v>
      </c>
    </row>
    <row r="75" spans="1:7" x14ac:dyDescent="0.5">
      <c r="A75" s="42">
        <v>1072000</v>
      </c>
      <c r="B75" s="35" t="s">
        <v>32</v>
      </c>
      <c r="C75" s="37">
        <f>データ!I71</f>
        <v>16579180</v>
      </c>
      <c r="D75" s="37">
        <f>データ!J71</f>
        <v>59248</v>
      </c>
      <c r="E75" s="37">
        <f>データ!K71</f>
        <v>0</v>
      </c>
      <c r="F75" s="37">
        <f>データ!N71</f>
        <v>-59248</v>
      </c>
      <c r="G75" s="37">
        <f>データ!P71</f>
        <v>16519932</v>
      </c>
    </row>
    <row r="76" spans="1:7" x14ac:dyDescent="0.5">
      <c r="A76" s="42">
        <v>1073000</v>
      </c>
      <c r="B76" s="35" t="s">
        <v>210</v>
      </c>
      <c r="C76" s="37">
        <f>データ!I72</f>
        <v>0</v>
      </c>
      <c r="D76" s="37">
        <f>データ!J72</f>
        <v>0</v>
      </c>
      <c r="E76" s="37">
        <f>データ!K72</f>
        <v>0</v>
      </c>
      <c r="F76" s="37">
        <f>データ!N72</f>
        <v>0</v>
      </c>
      <c r="G76" s="37">
        <f>データ!P72</f>
        <v>0</v>
      </c>
    </row>
    <row r="77" spans="1:7" x14ac:dyDescent="0.5">
      <c r="A77" s="42">
        <v>1074000</v>
      </c>
      <c r="B77" s="35" t="s">
        <v>211</v>
      </c>
      <c r="C77" s="37">
        <f>SUM(C78:C79)</f>
        <v>8065721474</v>
      </c>
      <c r="D77" s="37">
        <f>SUM(D78:D79)</f>
        <v>9157866303</v>
      </c>
      <c r="E77" s="37">
        <f>SUM(E78:E79)</f>
        <v>9219392674</v>
      </c>
      <c r="F77" s="37">
        <f>SUM(F78:F79)</f>
        <v>61526371</v>
      </c>
      <c r="G77" s="37">
        <f>SUM(G78:G79)</f>
        <v>8127247845</v>
      </c>
    </row>
    <row r="78" spans="1:7" x14ac:dyDescent="0.5">
      <c r="A78" s="42">
        <v>1075000</v>
      </c>
      <c r="B78" s="35" t="s">
        <v>40</v>
      </c>
      <c r="C78" s="37">
        <f>C152</f>
        <v>13467163441</v>
      </c>
      <c r="D78" s="37">
        <f>D152</f>
        <v>652206864</v>
      </c>
      <c r="E78" s="37">
        <f>E152</f>
        <v>740118469</v>
      </c>
      <c r="F78" s="37">
        <f>F152</f>
        <v>87911605</v>
      </c>
      <c r="G78" s="37">
        <f>G152</f>
        <v>13555075046</v>
      </c>
    </row>
    <row r="79" spans="1:7" x14ac:dyDescent="0.5">
      <c r="A79" s="42">
        <v>1076000</v>
      </c>
      <c r="B79" s="35" t="s">
        <v>42</v>
      </c>
      <c r="C79" s="37">
        <f>C153</f>
        <v>-5401441967</v>
      </c>
      <c r="D79" s="37">
        <f>D153</f>
        <v>8505659439</v>
      </c>
      <c r="E79" s="37">
        <f t="shared" ref="E79:F79" si="11">E153</f>
        <v>8479274205</v>
      </c>
      <c r="F79" s="37">
        <f t="shared" si="11"/>
        <v>-26385234</v>
      </c>
      <c r="G79" s="37">
        <f>G153</f>
        <v>-5427827201</v>
      </c>
    </row>
    <row r="80" spans="1:7" x14ac:dyDescent="0.5">
      <c r="A80" s="42">
        <v>2001000</v>
      </c>
      <c r="B80" s="35" t="s">
        <v>98</v>
      </c>
      <c r="C80" s="37">
        <f>C81-C102</f>
        <v>-223191824</v>
      </c>
      <c r="D80" s="135">
        <f>D81+D102</f>
        <v>7156380150</v>
      </c>
      <c r="E80" s="135">
        <f>E81+E102</f>
        <v>1057930886</v>
      </c>
      <c r="F80" s="37">
        <f>F81-F102</f>
        <v>6098449264</v>
      </c>
      <c r="G80" s="37">
        <f t="shared" ref="G80" si="12">G81-G102</f>
        <v>5875257440</v>
      </c>
    </row>
    <row r="81" spans="1:7" x14ac:dyDescent="0.5">
      <c r="A81" s="42">
        <v>2002000</v>
      </c>
      <c r="B81" s="35" t="s">
        <v>75</v>
      </c>
      <c r="C81" s="37">
        <f>C82+C97</f>
        <v>-223191824</v>
      </c>
      <c r="D81" s="37">
        <f t="shared" ref="D81:G81" si="13">D82+D97</f>
        <v>7150028185</v>
      </c>
      <c r="E81" s="37">
        <f t="shared" si="13"/>
        <v>681793314</v>
      </c>
      <c r="F81" s="37">
        <f t="shared" si="13"/>
        <v>6468234871</v>
      </c>
      <c r="G81" s="37">
        <f t="shared" si="13"/>
        <v>6245043047</v>
      </c>
    </row>
    <row r="82" spans="1:7" x14ac:dyDescent="0.5">
      <c r="A82" s="42">
        <v>2003000</v>
      </c>
      <c r="B82" s="35" t="s">
        <v>76</v>
      </c>
      <c r="C82" s="37">
        <f>C83+C88+C93</f>
        <v>0</v>
      </c>
      <c r="D82" s="37">
        <f t="shared" ref="D82:G82" si="14">D83+D88+D93</f>
        <v>4076895315</v>
      </c>
      <c r="E82" s="37">
        <f t="shared" si="14"/>
        <v>677817914</v>
      </c>
      <c r="F82" s="37">
        <f t="shared" si="14"/>
        <v>3399077401</v>
      </c>
      <c r="G82" s="37">
        <f t="shared" si="14"/>
        <v>3399077401</v>
      </c>
    </row>
    <row r="83" spans="1:7" x14ac:dyDescent="0.5">
      <c r="A83" s="42">
        <v>2004000</v>
      </c>
      <c r="B83" s="35" t="s">
        <v>77</v>
      </c>
      <c r="C83" s="37">
        <f>SUM(C84:C87)</f>
        <v>0</v>
      </c>
      <c r="D83" s="37">
        <f t="shared" ref="D83:G83" si="15">SUM(D84:D87)</f>
        <v>1022086287</v>
      </c>
      <c r="E83" s="37">
        <f t="shared" si="15"/>
        <v>56180956</v>
      </c>
      <c r="F83" s="37">
        <f t="shared" si="15"/>
        <v>965905331</v>
      </c>
      <c r="G83" s="37">
        <f t="shared" si="15"/>
        <v>965905331</v>
      </c>
    </row>
    <row r="84" spans="1:7" x14ac:dyDescent="0.5">
      <c r="A84" s="42">
        <v>2005000</v>
      </c>
      <c r="B84" s="35" t="s">
        <v>213</v>
      </c>
      <c r="C84" s="37">
        <f>データ!I78</f>
        <v>0</v>
      </c>
      <c r="D84" s="37">
        <f>データ!J78</f>
        <v>790417063</v>
      </c>
      <c r="E84" s="37">
        <f>データ!K78</f>
        <v>56180956</v>
      </c>
      <c r="F84" s="37">
        <f>データ!N78</f>
        <v>734236107</v>
      </c>
      <c r="G84" s="37">
        <f>データ!P78</f>
        <v>734236107</v>
      </c>
    </row>
    <row r="85" spans="1:7" x14ac:dyDescent="0.5">
      <c r="A85" s="42">
        <v>2006000</v>
      </c>
      <c r="B85" s="35" t="s">
        <v>78</v>
      </c>
      <c r="C85" s="37">
        <f>データ!I79</f>
        <v>0</v>
      </c>
      <c r="D85" s="37">
        <f>データ!J79</f>
        <v>61143220</v>
      </c>
      <c r="E85" s="37">
        <f>データ!K79</f>
        <v>0</v>
      </c>
      <c r="F85" s="37">
        <f>データ!N79</f>
        <v>61143220</v>
      </c>
      <c r="G85" s="37">
        <f>データ!P79</f>
        <v>61143220</v>
      </c>
    </row>
    <row r="86" spans="1:7" x14ac:dyDescent="0.5">
      <c r="A86" s="42">
        <v>2007000</v>
      </c>
      <c r="B86" s="35" t="s">
        <v>79</v>
      </c>
      <c r="C86" s="37">
        <f>データ!I80</f>
        <v>0</v>
      </c>
      <c r="D86" s="37">
        <f>データ!J80</f>
        <v>9004000</v>
      </c>
      <c r="E86" s="37">
        <f>データ!K80</f>
        <v>0</v>
      </c>
      <c r="F86" s="37">
        <f>データ!N80</f>
        <v>9004000</v>
      </c>
      <c r="G86" s="37">
        <f>データ!P80</f>
        <v>9004000</v>
      </c>
    </row>
    <row r="87" spans="1:7" x14ac:dyDescent="0.5">
      <c r="A87" s="42">
        <v>2008000</v>
      </c>
      <c r="B87" s="35" t="s">
        <v>80</v>
      </c>
      <c r="C87" s="37">
        <f>データ!I81</f>
        <v>0</v>
      </c>
      <c r="D87" s="37">
        <f>データ!J81</f>
        <v>161522004</v>
      </c>
      <c r="E87" s="37">
        <f>データ!K81</f>
        <v>0</v>
      </c>
      <c r="F87" s="37">
        <f>データ!N81</f>
        <v>161522004</v>
      </c>
      <c r="G87" s="37">
        <f>データ!P81</f>
        <v>161522004</v>
      </c>
    </row>
    <row r="88" spans="1:7" x14ac:dyDescent="0.5">
      <c r="A88" s="42">
        <v>2009000</v>
      </c>
      <c r="B88" s="35" t="s">
        <v>81</v>
      </c>
      <c r="C88" s="37">
        <f>SUM(C89:C92)</f>
        <v>0</v>
      </c>
      <c r="D88" s="37">
        <f t="shared" ref="D88:G88" si="16">SUM(D89:D92)</f>
        <v>2844293932</v>
      </c>
      <c r="E88" s="37">
        <f t="shared" si="16"/>
        <v>608305100</v>
      </c>
      <c r="F88" s="37">
        <f t="shared" si="16"/>
        <v>2235988832</v>
      </c>
      <c r="G88" s="37">
        <f t="shared" si="16"/>
        <v>2235988832</v>
      </c>
    </row>
    <row r="89" spans="1:7" x14ac:dyDescent="0.5">
      <c r="A89" s="42">
        <v>2010000</v>
      </c>
      <c r="B89" s="35" t="s">
        <v>82</v>
      </c>
      <c r="C89" s="37">
        <f>データ!I82</f>
        <v>0</v>
      </c>
      <c r="D89" s="37">
        <f>データ!J82</f>
        <v>1575234717</v>
      </c>
      <c r="E89" s="37">
        <f>データ!K82</f>
        <v>102515800</v>
      </c>
      <c r="F89" s="37">
        <f>データ!N82</f>
        <v>1472718917</v>
      </c>
      <c r="G89" s="37">
        <f>データ!P82</f>
        <v>1472718917</v>
      </c>
    </row>
    <row r="90" spans="1:7" x14ac:dyDescent="0.5">
      <c r="A90" s="42">
        <v>2011000</v>
      </c>
      <c r="B90" s="35" t="s">
        <v>83</v>
      </c>
      <c r="C90" s="37">
        <f>データ!I83</f>
        <v>0</v>
      </c>
      <c r="D90" s="37">
        <f>データ!J83</f>
        <v>686196946</v>
      </c>
      <c r="E90" s="37">
        <f>データ!K83</f>
        <v>505789300</v>
      </c>
      <c r="F90" s="37">
        <f>データ!N83</f>
        <v>180407646</v>
      </c>
      <c r="G90" s="37">
        <f>データ!P83</f>
        <v>180407646</v>
      </c>
    </row>
    <row r="91" spans="1:7" x14ac:dyDescent="0.5">
      <c r="A91" s="42">
        <v>2012000</v>
      </c>
      <c r="B91" s="35" t="s">
        <v>84</v>
      </c>
      <c r="C91" s="37">
        <f>データ!I84</f>
        <v>0</v>
      </c>
      <c r="D91" s="37">
        <f>データ!J84</f>
        <v>582862269</v>
      </c>
      <c r="E91" s="37">
        <f>データ!K84</f>
        <v>0</v>
      </c>
      <c r="F91" s="37">
        <f>データ!N84</f>
        <v>582862269</v>
      </c>
      <c r="G91" s="37">
        <f>データ!P84</f>
        <v>582862269</v>
      </c>
    </row>
    <row r="92" spans="1:7" x14ac:dyDescent="0.5">
      <c r="A92" s="42">
        <v>2013000</v>
      </c>
      <c r="B92" s="35" t="s">
        <v>85</v>
      </c>
      <c r="C92" s="37">
        <f>データ!I85</f>
        <v>0</v>
      </c>
      <c r="D92" s="37">
        <f>データ!J85</f>
        <v>0</v>
      </c>
      <c r="E92" s="37">
        <f>データ!K85</f>
        <v>0</v>
      </c>
      <c r="F92" s="37">
        <f>データ!N85</f>
        <v>0</v>
      </c>
      <c r="G92" s="37">
        <f>データ!P85</f>
        <v>0</v>
      </c>
    </row>
    <row r="93" spans="1:7" x14ac:dyDescent="0.5">
      <c r="A93" s="42">
        <v>2014000</v>
      </c>
      <c r="B93" s="35" t="s">
        <v>86</v>
      </c>
      <c r="C93" s="37">
        <f>SUM(C94:C96)</f>
        <v>0</v>
      </c>
      <c r="D93" s="37">
        <f t="shared" ref="D93:G93" si="17">SUM(D94:D96)</f>
        <v>210515096</v>
      </c>
      <c r="E93" s="37">
        <f t="shared" si="17"/>
        <v>13331858</v>
      </c>
      <c r="F93" s="37">
        <f t="shared" si="17"/>
        <v>197183238</v>
      </c>
      <c r="G93" s="37">
        <f t="shared" si="17"/>
        <v>197183238</v>
      </c>
    </row>
    <row r="94" spans="1:7" x14ac:dyDescent="0.5">
      <c r="A94" s="42">
        <v>2015000</v>
      </c>
      <c r="B94" s="35" t="s">
        <v>87</v>
      </c>
      <c r="C94" s="37">
        <f>データ!I86</f>
        <v>0</v>
      </c>
      <c r="D94" s="37">
        <f>データ!J86</f>
        <v>13594227</v>
      </c>
      <c r="E94" s="37">
        <f>データ!K86</f>
        <v>0</v>
      </c>
      <c r="F94" s="37">
        <f>データ!N86</f>
        <v>13594227</v>
      </c>
      <c r="G94" s="37">
        <f>データ!P86</f>
        <v>13594227</v>
      </c>
    </row>
    <row r="95" spans="1:7" x14ac:dyDescent="0.5">
      <c r="A95" s="42">
        <v>2016000</v>
      </c>
      <c r="B95" s="35" t="s">
        <v>88</v>
      </c>
      <c r="C95" s="37">
        <f>データ!I87</f>
        <v>0</v>
      </c>
      <c r="D95" s="37">
        <f>データ!J87</f>
        <v>898668</v>
      </c>
      <c r="E95" s="37">
        <f>データ!K87</f>
        <v>0</v>
      </c>
      <c r="F95" s="37">
        <f>データ!N87</f>
        <v>898668</v>
      </c>
      <c r="G95" s="37">
        <f>データ!P87</f>
        <v>898668</v>
      </c>
    </row>
    <row r="96" spans="1:7" x14ac:dyDescent="0.5">
      <c r="A96" s="42">
        <v>2017000</v>
      </c>
      <c r="B96" s="35" t="s">
        <v>89</v>
      </c>
      <c r="C96" s="37">
        <f>データ!I88</f>
        <v>0</v>
      </c>
      <c r="D96" s="37">
        <f>データ!J88</f>
        <v>196022201</v>
      </c>
      <c r="E96" s="37">
        <f>データ!K88</f>
        <v>13331858</v>
      </c>
      <c r="F96" s="37">
        <f>データ!N88</f>
        <v>182690343</v>
      </c>
      <c r="G96" s="37">
        <f>データ!P88</f>
        <v>182690343</v>
      </c>
    </row>
    <row r="97" spans="1:7" x14ac:dyDescent="0.5">
      <c r="A97" s="42">
        <v>2018000</v>
      </c>
      <c r="B97" s="35" t="s">
        <v>90</v>
      </c>
      <c r="C97" s="37">
        <f>SUM(C98:C101)</f>
        <v>-223191824</v>
      </c>
      <c r="D97" s="37">
        <f t="shared" ref="D97:G97" si="18">SUM(D98:D101)</f>
        <v>3073132870</v>
      </c>
      <c r="E97" s="37">
        <f t="shared" si="18"/>
        <v>3975400</v>
      </c>
      <c r="F97" s="37">
        <f t="shared" si="18"/>
        <v>3069157470</v>
      </c>
      <c r="G97" s="37">
        <f t="shared" si="18"/>
        <v>2845965646</v>
      </c>
    </row>
    <row r="98" spans="1:7" x14ac:dyDescent="0.5">
      <c r="A98" s="42">
        <v>2019000</v>
      </c>
      <c r="B98" s="35" t="s">
        <v>91</v>
      </c>
      <c r="C98" s="37">
        <f>データ!I89</f>
        <v>0</v>
      </c>
      <c r="D98" s="37">
        <f>データ!J89</f>
        <v>2573209272</v>
      </c>
      <c r="E98" s="37">
        <f>データ!K89</f>
        <v>3975400</v>
      </c>
      <c r="F98" s="37">
        <f>データ!N89</f>
        <v>2569233872</v>
      </c>
      <c r="G98" s="37">
        <f>データ!P89</f>
        <v>2569233872</v>
      </c>
    </row>
    <row r="99" spans="1:7" x14ac:dyDescent="0.5">
      <c r="A99" s="42">
        <v>2020000</v>
      </c>
      <c r="B99" s="35" t="s">
        <v>92</v>
      </c>
      <c r="C99" s="37">
        <f>データ!I90</f>
        <v>0</v>
      </c>
      <c r="D99" s="37">
        <f>データ!J90</f>
        <v>275764223</v>
      </c>
      <c r="E99" s="37">
        <f>データ!K90</f>
        <v>0</v>
      </c>
      <c r="F99" s="37">
        <f>データ!N90</f>
        <v>275764223</v>
      </c>
      <c r="G99" s="37">
        <f>データ!P90</f>
        <v>275764223</v>
      </c>
    </row>
    <row r="100" spans="1:7" x14ac:dyDescent="0.5">
      <c r="A100" s="42">
        <v>2021000</v>
      </c>
      <c r="B100" s="35" t="s">
        <v>93</v>
      </c>
      <c r="C100" s="37">
        <f>データ!I91</f>
        <v>-223191824</v>
      </c>
      <c r="D100" s="37">
        <f>データ!J91</f>
        <v>223191824</v>
      </c>
      <c r="E100" s="37">
        <f>データ!K91</f>
        <v>0</v>
      </c>
      <c r="F100" s="37">
        <f>データ!N91</f>
        <v>223191824</v>
      </c>
      <c r="G100" s="37">
        <f>データ!P91</f>
        <v>0</v>
      </c>
    </row>
    <row r="101" spans="1:7" x14ac:dyDescent="0.5">
      <c r="A101" s="42">
        <v>2022000</v>
      </c>
      <c r="B101" s="35" t="s">
        <v>94</v>
      </c>
      <c r="C101" s="37">
        <f>データ!I92</f>
        <v>0</v>
      </c>
      <c r="D101" s="37">
        <f>データ!J92</f>
        <v>967551</v>
      </c>
      <c r="E101" s="37">
        <f>データ!K92</f>
        <v>0</v>
      </c>
      <c r="F101" s="37">
        <f>データ!N92</f>
        <v>967551</v>
      </c>
      <c r="G101" s="37">
        <f>データ!P92</f>
        <v>967551</v>
      </c>
    </row>
    <row r="102" spans="1:7" x14ac:dyDescent="0.5">
      <c r="A102" s="42">
        <v>2023000</v>
      </c>
      <c r="B102" s="35" t="s">
        <v>95</v>
      </c>
      <c r="C102" s="37">
        <f>SUM(C103:C104)</f>
        <v>0</v>
      </c>
      <c r="D102" s="37">
        <f t="shared" ref="D102:G102" si="19">SUM(D103:D104)</f>
        <v>6351965</v>
      </c>
      <c r="E102" s="37">
        <f t="shared" si="19"/>
        <v>376137572</v>
      </c>
      <c r="F102" s="37">
        <f t="shared" si="19"/>
        <v>369785607</v>
      </c>
      <c r="G102" s="37">
        <f t="shared" si="19"/>
        <v>369785607</v>
      </c>
    </row>
    <row r="103" spans="1:7" x14ac:dyDescent="0.5">
      <c r="A103" s="42">
        <v>2024000</v>
      </c>
      <c r="B103" s="35" t="s">
        <v>96</v>
      </c>
      <c r="C103" s="37">
        <f>データ!I93</f>
        <v>0</v>
      </c>
      <c r="D103" s="37">
        <f>データ!J93</f>
        <v>52200</v>
      </c>
      <c r="E103" s="37">
        <f>データ!K93</f>
        <v>100133022</v>
      </c>
      <c r="F103" s="37">
        <f>データ!N93</f>
        <v>100080822</v>
      </c>
      <c r="G103" s="37">
        <f>データ!P93</f>
        <v>100080822</v>
      </c>
    </row>
    <row r="104" spans="1:7" x14ac:dyDescent="0.5">
      <c r="A104" s="42">
        <v>2025000</v>
      </c>
      <c r="B104" s="35" t="s">
        <v>97</v>
      </c>
      <c r="C104" s="37">
        <f>データ!I94</f>
        <v>0</v>
      </c>
      <c r="D104" s="37">
        <f>データ!J94</f>
        <v>6299765</v>
      </c>
      <c r="E104" s="37">
        <f>データ!K94</f>
        <v>276004550</v>
      </c>
      <c r="F104" s="37">
        <f>データ!N94</f>
        <v>269704785</v>
      </c>
      <c r="G104" s="37">
        <f>データ!P94</f>
        <v>269704785</v>
      </c>
    </row>
    <row r="105" spans="1:7" x14ac:dyDescent="0.5">
      <c r="A105" s="42">
        <v>2026000</v>
      </c>
      <c r="B105" s="35" t="s">
        <v>108</v>
      </c>
      <c r="C105" s="37">
        <f>C106-C112+C80</f>
        <v>-223191824</v>
      </c>
      <c r="D105" s="135">
        <f>D106+D112+D80</f>
        <v>7766736250</v>
      </c>
      <c r="E105" s="135">
        <f>E106+E112+E80</f>
        <v>1060265885</v>
      </c>
      <c r="F105" s="37">
        <f t="shared" ref="F105:G105" si="20">F106-F112+F80</f>
        <v>6706470365</v>
      </c>
      <c r="G105" s="37">
        <f t="shared" si="20"/>
        <v>6483278541</v>
      </c>
    </row>
    <row r="106" spans="1:7" x14ac:dyDescent="0.5">
      <c r="A106" s="42">
        <v>2027000</v>
      </c>
      <c r="B106" s="35" t="s">
        <v>99</v>
      </c>
      <c r="C106" s="37">
        <f>SUM(C107:C111)</f>
        <v>0</v>
      </c>
      <c r="D106" s="37">
        <f t="shared" ref="D106:G106" si="21">SUM(D107:D111)</f>
        <v>610356100</v>
      </c>
      <c r="E106" s="37">
        <f t="shared" si="21"/>
        <v>2334999</v>
      </c>
      <c r="F106" s="37">
        <f t="shared" si="21"/>
        <v>608021101</v>
      </c>
      <c r="G106" s="37">
        <f t="shared" si="21"/>
        <v>608021101</v>
      </c>
    </row>
    <row r="107" spans="1:7" x14ac:dyDescent="0.5">
      <c r="A107" s="42">
        <v>2028000</v>
      </c>
      <c r="B107" s="35" t="s">
        <v>100</v>
      </c>
      <c r="C107" s="37">
        <f>データ!I95</f>
        <v>0</v>
      </c>
      <c r="D107" s="37">
        <f>データ!J95</f>
        <v>608305100</v>
      </c>
      <c r="E107" s="37">
        <f>データ!K95</f>
        <v>284000</v>
      </c>
      <c r="F107" s="37">
        <f>データ!N95</f>
        <v>608021100</v>
      </c>
      <c r="G107" s="37">
        <f>データ!P95</f>
        <v>608021100</v>
      </c>
    </row>
    <row r="108" spans="1:7" x14ac:dyDescent="0.5">
      <c r="A108" s="42">
        <v>2029000</v>
      </c>
      <c r="B108" s="35" t="s">
        <v>101</v>
      </c>
      <c r="C108" s="37">
        <f>データ!I96</f>
        <v>0</v>
      </c>
      <c r="D108" s="37">
        <f>データ!J96</f>
        <v>2051000</v>
      </c>
      <c r="E108" s="37">
        <f>データ!K96</f>
        <v>2050999</v>
      </c>
      <c r="F108" s="37">
        <f>データ!N96</f>
        <v>1</v>
      </c>
      <c r="G108" s="37">
        <f>データ!P96</f>
        <v>1</v>
      </c>
    </row>
    <row r="109" spans="1:7" x14ac:dyDescent="0.5">
      <c r="A109" s="42">
        <v>2030000</v>
      </c>
      <c r="B109" s="35" t="s">
        <v>102</v>
      </c>
      <c r="C109" s="37">
        <f>データ!I97</f>
        <v>0</v>
      </c>
      <c r="D109" s="37">
        <f>データ!J97</f>
        <v>0</v>
      </c>
      <c r="E109" s="37">
        <f>データ!K97</f>
        <v>0</v>
      </c>
      <c r="F109" s="37">
        <f>データ!N97</f>
        <v>0</v>
      </c>
      <c r="G109" s="37">
        <f>データ!P97</f>
        <v>0</v>
      </c>
    </row>
    <row r="110" spans="1:7" x14ac:dyDescent="0.5">
      <c r="A110" s="42">
        <v>2031000</v>
      </c>
      <c r="B110" s="35" t="s">
        <v>103</v>
      </c>
      <c r="C110" s="37">
        <f>データ!I98</f>
        <v>0</v>
      </c>
      <c r="D110" s="37">
        <f>データ!J98</f>
        <v>0</v>
      </c>
      <c r="E110" s="37">
        <f>データ!K98</f>
        <v>0</v>
      </c>
      <c r="F110" s="37">
        <f>データ!N98</f>
        <v>0</v>
      </c>
      <c r="G110" s="37">
        <f>データ!P98</f>
        <v>0</v>
      </c>
    </row>
    <row r="111" spans="1:7" x14ac:dyDescent="0.5">
      <c r="A111" s="42">
        <v>2032000</v>
      </c>
      <c r="B111" s="35" t="s">
        <v>104</v>
      </c>
      <c r="C111" s="37">
        <f>データ!I99</f>
        <v>0</v>
      </c>
      <c r="D111" s="37">
        <f>データ!J99</f>
        <v>0</v>
      </c>
      <c r="E111" s="37">
        <f>データ!K99</f>
        <v>0</v>
      </c>
      <c r="F111" s="37">
        <f>データ!N99</f>
        <v>0</v>
      </c>
      <c r="G111" s="37">
        <f>データ!P99</f>
        <v>0</v>
      </c>
    </row>
    <row r="112" spans="1:7" x14ac:dyDescent="0.5">
      <c r="A112" s="42">
        <v>2033000</v>
      </c>
      <c r="B112" s="35" t="s">
        <v>105</v>
      </c>
      <c r="C112" s="37">
        <f>SUM(C113:C114)</f>
        <v>0</v>
      </c>
      <c r="D112" s="37">
        <f t="shared" ref="D112:G112" si="22">SUM(D113:D114)</f>
        <v>0</v>
      </c>
      <c r="E112" s="37">
        <f t="shared" si="22"/>
        <v>0</v>
      </c>
      <c r="F112" s="37">
        <f t="shared" si="22"/>
        <v>0</v>
      </c>
      <c r="G112" s="37">
        <f t="shared" si="22"/>
        <v>0</v>
      </c>
    </row>
    <row r="113" spans="1:7" x14ac:dyDescent="0.5">
      <c r="A113" s="42">
        <v>2034000</v>
      </c>
      <c r="B113" s="35" t="s">
        <v>106</v>
      </c>
      <c r="C113" s="37">
        <f>データ!I100</f>
        <v>0</v>
      </c>
      <c r="D113" s="37">
        <f>データ!J100</f>
        <v>0</v>
      </c>
      <c r="E113" s="37">
        <f>データ!K100</f>
        <v>0</v>
      </c>
      <c r="F113" s="37">
        <f>データ!N100</f>
        <v>0</v>
      </c>
      <c r="G113" s="37">
        <f>データ!P100</f>
        <v>0</v>
      </c>
    </row>
    <row r="114" spans="1:7" x14ac:dyDescent="0.5">
      <c r="A114" s="42">
        <v>2035000</v>
      </c>
      <c r="B114" s="35" t="s">
        <v>107</v>
      </c>
      <c r="C114" s="37">
        <f>データ!I101</f>
        <v>0</v>
      </c>
      <c r="D114" s="37">
        <f>データ!J101</f>
        <v>0</v>
      </c>
      <c r="E114" s="37">
        <f>データ!K101</f>
        <v>0</v>
      </c>
      <c r="F114" s="37">
        <f>データ!N101</f>
        <v>0</v>
      </c>
      <c r="G114" s="37">
        <f>データ!P101</f>
        <v>0</v>
      </c>
    </row>
    <row r="115" spans="1:7" x14ac:dyDescent="0.5">
      <c r="A115" s="42">
        <v>3001000</v>
      </c>
      <c r="B115" s="35" t="s">
        <v>113</v>
      </c>
      <c r="C115" s="37">
        <f>SUM(C116:C117)</f>
        <v>8065721474</v>
      </c>
      <c r="D115" s="37">
        <f>SUM(D116:D117)</f>
        <v>0</v>
      </c>
      <c r="E115" s="37">
        <f>SUM(E116:E117)</f>
        <v>0</v>
      </c>
      <c r="F115" s="37">
        <f>SUM(F116:F117)</f>
        <v>0</v>
      </c>
      <c r="G115" s="37">
        <f>SUM(G116:G117)</f>
        <v>8065721474</v>
      </c>
    </row>
    <row r="116" spans="1:7" x14ac:dyDescent="0.5">
      <c r="A116" s="42">
        <v>3001100</v>
      </c>
      <c r="B116" s="35" t="s">
        <v>214</v>
      </c>
      <c r="C116" s="37">
        <f>データ!I102</f>
        <v>13467163441</v>
      </c>
      <c r="D116" s="37">
        <f>データ!J102</f>
        <v>0</v>
      </c>
      <c r="E116" s="37">
        <f>データ!K102</f>
        <v>0</v>
      </c>
      <c r="F116" s="37">
        <f>データ!N102</f>
        <v>0</v>
      </c>
      <c r="G116" s="37">
        <f>データ!P102</f>
        <v>13467163441</v>
      </c>
    </row>
    <row r="117" spans="1:7" x14ac:dyDescent="0.5">
      <c r="A117" s="42">
        <v>3001200</v>
      </c>
      <c r="B117" s="35" t="s">
        <v>215</v>
      </c>
      <c r="C117" s="37">
        <f>データ!I103</f>
        <v>-5401441967</v>
      </c>
      <c r="D117" s="37">
        <f>データ!J103</f>
        <v>0</v>
      </c>
      <c r="E117" s="37">
        <f>データ!K103</f>
        <v>0</v>
      </c>
      <c r="F117" s="37">
        <f>データ!N103</f>
        <v>0</v>
      </c>
      <c r="G117" s="37">
        <f>データ!P103</f>
        <v>-5401441967</v>
      </c>
    </row>
    <row r="118" spans="1:7" x14ac:dyDescent="0.5">
      <c r="A118" s="42">
        <v>3002000</v>
      </c>
      <c r="B118" s="35" t="s">
        <v>114</v>
      </c>
      <c r="C118" s="37">
        <f>C119</f>
        <v>223191824</v>
      </c>
      <c r="D118" s="37">
        <f t="shared" ref="D118:G118" si="23">D119</f>
        <v>-7766736250</v>
      </c>
      <c r="E118" s="37">
        <f t="shared" si="23"/>
        <v>-1060265885</v>
      </c>
      <c r="F118" s="37">
        <f t="shared" si="23"/>
        <v>-6706470365</v>
      </c>
      <c r="G118" s="37">
        <f t="shared" si="23"/>
        <v>-6483278541</v>
      </c>
    </row>
    <row r="119" spans="1:7" x14ac:dyDescent="0.5">
      <c r="A119" s="42">
        <v>3002200</v>
      </c>
      <c r="B119" s="35" t="s">
        <v>217</v>
      </c>
      <c r="C119" s="37">
        <f>C105*-1</f>
        <v>223191824</v>
      </c>
      <c r="D119" s="37">
        <f>D105*-1</f>
        <v>-7766736250</v>
      </c>
      <c r="E119" s="37">
        <f>E105*-1</f>
        <v>-1060265885</v>
      </c>
      <c r="F119" s="37">
        <f>F105*-1</f>
        <v>-6706470365</v>
      </c>
      <c r="G119" s="37">
        <f>G105*-1</f>
        <v>-6483278541</v>
      </c>
    </row>
    <row r="120" spans="1:7" x14ac:dyDescent="0.5">
      <c r="A120" s="42">
        <v>3003000</v>
      </c>
      <c r="B120" s="35" t="s">
        <v>115</v>
      </c>
      <c r="C120" s="37">
        <f>C121</f>
        <v>-223191824</v>
      </c>
      <c r="D120" s="37">
        <f t="shared" ref="D120:G120" si="24">D121</f>
        <v>4601198</v>
      </c>
      <c r="E120" s="37">
        <f t="shared" si="24"/>
        <v>6766801456</v>
      </c>
      <c r="F120" s="37">
        <f t="shared" si="24"/>
        <v>6762200258</v>
      </c>
      <c r="G120" s="37">
        <f t="shared" si="24"/>
        <v>6539008434</v>
      </c>
    </row>
    <row r="121" spans="1:7" x14ac:dyDescent="0.5">
      <c r="A121" s="42">
        <v>3003200</v>
      </c>
      <c r="B121" s="35" t="s">
        <v>219</v>
      </c>
      <c r="C121" s="37">
        <f>C123+C125</f>
        <v>-223191824</v>
      </c>
      <c r="D121" s="37">
        <f>D123+D125</f>
        <v>4601198</v>
      </c>
      <c r="E121" s="37">
        <f>E123+E125</f>
        <v>6766801456</v>
      </c>
      <c r="F121" s="37">
        <f>F123+F125</f>
        <v>6762200258</v>
      </c>
      <c r="G121" s="37">
        <f>G123+G125</f>
        <v>6539008434</v>
      </c>
    </row>
    <row r="122" spans="1:7" x14ac:dyDescent="0.5">
      <c r="A122" s="42">
        <v>3004000</v>
      </c>
      <c r="B122" s="35" t="s">
        <v>116</v>
      </c>
      <c r="C122" s="37">
        <f>SUM(C123:C123)</f>
        <v>-223191824</v>
      </c>
      <c r="D122" s="37">
        <f>SUM(D123:D123)</f>
        <v>4601198</v>
      </c>
      <c r="E122" s="37">
        <f>SUM(E123:E123)</f>
        <v>4519868543</v>
      </c>
      <c r="F122" s="37">
        <f>SUM(F123:F123)</f>
        <v>4515267345</v>
      </c>
      <c r="G122" s="37">
        <f>SUM(G123:G123)</f>
        <v>4292075521</v>
      </c>
    </row>
    <row r="123" spans="1:7" x14ac:dyDescent="0.5">
      <c r="A123" s="42">
        <v>3004200</v>
      </c>
      <c r="B123" s="35" t="s">
        <v>221</v>
      </c>
      <c r="C123" s="37">
        <f>データ!I109</f>
        <v>-223191824</v>
      </c>
      <c r="D123" s="37">
        <f>データ!J109</f>
        <v>4601198</v>
      </c>
      <c r="E123" s="37">
        <f>データ!K109</f>
        <v>4519868543</v>
      </c>
      <c r="F123" s="37">
        <f>データ!N109</f>
        <v>4515267345</v>
      </c>
      <c r="G123" s="37">
        <f>データ!P109</f>
        <v>4292075521</v>
      </c>
    </row>
    <row r="124" spans="1:7" x14ac:dyDescent="0.5">
      <c r="A124" s="42">
        <v>3005000</v>
      </c>
      <c r="B124" s="35" t="s">
        <v>117</v>
      </c>
      <c r="C124" s="37">
        <f>SUM(C125:C125)</f>
        <v>0</v>
      </c>
      <c r="D124" s="37">
        <f>SUM(D125:D125)</f>
        <v>0</v>
      </c>
      <c r="E124" s="37">
        <f>SUM(E125:E125)</f>
        <v>2246932913</v>
      </c>
      <c r="F124" s="37">
        <f>SUM(F125:F125)</f>
        <v>2246932913</v>
      </c>
      <c r="G124" s="37">
        <f>SUM(G125:G125)</f>
        <v>2246932913</v>
      </c>
    </row>
    <row r="125" spans="1:7" x14ac:dyDescent="0.5">
      <c r="A125" s="42">
        <v>3005200</v>
      </c>
      <c r="B125" s="35" t="s">
        <v>223</v>
      </c>
      <c r="C125" s="37">
        <f>データ!I111</f>
        <v>0</v>
      </c>
      <c r="D125" s="37">
        <f>データ!J111</f>
        <v>0</v>
      </c>
      <c r="E125" s="37">
        <f>データ!K111</f>
        <v>2246932913</v>
      </c>
      <c r="F125" s="37">
        <f>データ!N111</f>
        <v>2246932913</v>
      </c>
      <c r="G125" s="37">
        <f>データ!P111</f>
        <v>2246932913</v>
      </c>
    </row>
    <row r="126" spans="1:7" x14ac:dyDescent="0.5">
      <c r="A126" s="42">
        <v>3006000</v>
      </c>
      <c r="B126" s="35" t="s">
        <v>225</v>
      </c>
      <c r="C126" s="37">
        <f>C127</f>
        <v>0</v>
      </c>
      <c r="D126" s="37">
        <f t="shared" ref="D126:G126" si="25">D127</f>
        <v>7771337448</v>
      </c>
      <c r="E126" s="37">
        <f t="shared" si="25"/>
        <v>7827067341</v>
      </c>
      <c r="F126" s="37">
        <f t="shared" si="25"/>
        <v>55729893</v>
      </c>
      <c r="G126" s="37">
        <f t="shared" si="25"/>
        <v>55729893</v>
      </c>
    </row>
    <row r="127" spans="1:7" x14ac:dyDescent="0.5">
      <c r="A127" s="42">
        <v>3006200</v>
      </c>
      <c r="B127" s="35" t="s">
        <v>226</v>
      </c>
      <c r="C127" s="37">
        <f>C119+C121</f>
        <v>0</v>
      </c>
      <c r="D127" s="135">
        <f>-D119+D121</f>
        <v>7771337448</v>
      </c>
      <c r="E127" s="135">
        <f>-E119+E121</f>
        <v>7827067341</v>
      </c>
      <c r="F127" s="37">
        <f>F119+F121</f>
        <v>55729893</v>
      </c>
      <c r="G127" s="37">
        <f>G119+G121</f>
        <v>55729893</v>
      </c>
    </row>
    <row r="128" spans="1:7" x14ac:dyDescent="0.5">
      <c r="A128" s="42">
        <v>3007000</v>
      </c>
      <c r="B128" s="35" t="s">
        <v>118</v>
      </c>
      <c r="C128" s="37">
        <f>C129+C130</f>
        <v>0</v>
      </c>
      <c r="D128" s="37">
        <f t="shared" ref="D128:G128" si="26">D129+D130</f>
        <v>1384593557</v>
      </c>
      <c r="E128" s="37">
        <f t="shared" si="26"/>
        <v>1384593557</v>
      </c>
      <c r="F128" s="37">
        <f t="shared" si="26"/>
        <v>0</v>
      </c>
      <c r="G128" s="37">
        <f t="shared" si="26"/>
        <v>0</v>
      </c>
    </row>
    <row r="129" spans="1:7" x14ac:dyDescent="0.5">
      <c r="A129" s="42">
        <v>3007100</v>
      </c>
      <c r="B129" s="35" t="s">
        <v>228</v>
      </c>
      <c r="C129" s="37">
        <f>C132+C135+C138+C141</f>
        <v>0</v>
      </c>
      <c r="D129" s="37">
        <f t="shared" ref="D129:G130" si="27">D132+D135+D138+D141</f>
        <v>652206864</v>
      </c>
      <c r="E129" s="37">
        <f t="shared" si="27"/>
        <v>732386693</v>
      </c>
      <c r="F129" s="37">
        <f t="shared" si="27"/>
        <v>80179829</v>
      </c>
      <c r="G129" s="37">
        <f>G132+G135+G138+G141</f>
        <v>80179829</v>
      </c>
    </row>
    <row r="130" spans="1:7" x14ac:dyDescent="0.5">
      <c r="A130" s="42">
        <v>3007200</v>
      </c>
      <c r="B130" s="35" t="s">
        <v>229</v>
      </c>
      <c r="C130" s="37">
        <f>C133+C136+C139+C142</f>
        <v>0</v>
      </c>
      <c r="D130" s="37">
        <f t="shared" si="27"/>
        <v>732386693</v>
      </c>
      <c r="E130" s="37">
        <f t="shared" si="27"/>
        <v>652206864</v>
      </c>
      <c r="F130" s="37">
        <f t="shared" si="27"/>
        <v>-80179829</v>
      </c>
      <c r="G130" s="37">
        <f t="shared" si="27"/>
        <v>-80179829</v>
      </c>
    </row>
    <row r="131" spans="1:7" x14ac:dyDescent="0.5">
      <c r="A131" s="42">
        <v>3008000</v>
      </c>
      <c r="B131" s="35" t="s">
        <v>119</v>
      </c>
      <c r="C131" s="37">
        <f>SUM(C132:C133)</f>
        <v>0</v>
      </c>
      <c r="D131" s="37">
        <f t="shared" ref="D131:G131" si="28">SUM(D132:D133)</f>
        <v>463054430</v>
      </c>
      <c r="E131" s="37">
        <f t="shared" si="28"/>
        <v>463054430</v>
      </c>
      <c r="F131" s="37">
        <f t="shared" si="28"/>
        <v>0</v>
      </c>
      <c r="G131" s="37">
        <f t="shared" si="28"/>
        <v>0</v>
      </c>
    </row>
    <row r="132" spans="1:7" x14ac:dyDescent="0.5">
      <c r="A132" s="42">
        <v>3008100</v>
      </c>
      <c r="B132" s="35" t="s">
        <v>230</v>
      </c>
      <c r="C132" s="37">
        <f>データ!I117</f>
        <v>0</v>
      </c>
      <c r="D132" s="37">
        <f>データ!J117</f>
        <v>0</v>
      </c>
      <c r="E132" s="37">
        <f>データ!K117</f>
        <v>463054430</v>
      </c>
      <c r="F132" s="37">
        <f>データ!N117</f>
        <v>463054430</v>
      </c>
      <c r="G132" s="37">
        <f>データ!P117</f>
        <v>463054430</v>
      </c>
    </row>
    <row r="133" spans="1:7" x14ac:dyDescent="0.5">
      <c r="A133" s="42">
        <v>3008200</v>
      </c>
      <c r="B133" s="35" t="s">
        <v>231</v>
      </c>
      <c r="C133" s="37">
        <f>データ!I118</f>
        <v>0</v>
      </c>
      <c r="D133" s="37">
        <f>データ!J118</f>
        <v>463054430</v>
      </c>
      <c r="E133" s="37">
        <f>データ!K118</f>
        <v>0</v>
      </c>
      <c r="F133" s="37">
        <f>データ!N118</f>
        <v>-463054430</v>
      </c>
      <c r="G133" s="37">
        <f>データ!P118</f>
        <v>-463054430</v>
      </c>
    </row>
    <row r="134" spans="1:7" x14ac:dyDescent="0.5">
      <c r="A134" s="42">
        <v>3009000</v>
      </c>
      <c r="B134" s="35" t="s">
        <v>120</v>
      </c>
      <c r="C134" s="37">
        <f>SUM(C135:C136)</f>
        <v>0</v>
      </c>
      <c r="D134" s="37">
        <f t="shared" ref="D134:G134" si="29">SUM(D135:D136)</f>
        <v>582862270</v>
      </c>
      <c r="E134" s="37">
        <f t="shared" si="29"/>
        <v>582862270</v>
      </c>
      <c r="F134" s="37">
        <f t="shared" si="29"/>
        <v>0</v>
      </c>
      <c r="G134" s="37">
        <f t="shared" si="29"/>
        <v>0</v>
      </c>
    </row>
    <row r="135" spans="1:7" x14ac:dyDescent="0.5">
      <c r="A135" s="42">
        <v>3009100</v>
      </c>
      <c r="B135" s="35" t="s">
        <v>232</v>
      </c>
      <c r="C135" s="37">
        <f>データ!I119</f>
        <v>0</v>
      </c>
      <c r="D135" s="37">
        <f>データ!J119</f>
        <v>582862270</v>
      </c>
      <c r="E135" s="37">
        <f>データ!K119</f>
        <v>0</v>
      </c>
      <c r="F135" s="37">
        <f>データ!N119</f>
        <v>-582862270</v>
      </c>
      <c r="G135" s="37">
        <f>データ!P119</f>
        <v>-582862270</v>
      </c>
    </row>
    <row r="136" spans="1:7" x14ac:dyDescent="0.5">
      <c r="A136" s="42">
        <v>3009200</v>
      </c>
      <c r="B136" s="35" t="s">
        <v>233</v>
      </c>
      <c r="C136" s="37">
        <f>データ!I120</f>
        <v>0</v>
      </c>
      <c r="D136" s="37">
        <f>データ!J120</f>
        <v>0</v>
      </c>
      <c r="E136" s="37">
        <f>データ!K120</f>
        <v>582862270</v>
      </c>
      <c r="F136" s="37">
        <f>データ!N120</f>
        <v>582862270</v>
      </c>
      <c r="G136" s="37">
        <f>データ!P120</f>
        <v>582862270</v>
      </c>
    </row>
    <row r="137" spans="1:7" x14ac:dyDescent="0.5">
      <c r="A137" s="42">
        <v>3010000</v>
      </c>
      <c r="B137" s="35" t="s">
        <v>121</v>
      </c>
      <c r="C137" s="37">
        <f>SUM(C138:C139)</f>
        <v>0</v>
      </c>
      <c r="D137" s="37">
        <f t="shared" ref="D137:G137" si="30">SUM(D138:D139)</f>
        <v>269332263</v>
      </c>
      <c r="E137" s="37">
        <f t="shared" si="30"/>
        <v>269332263</v>
      </c>
      <c r="F137" s="37">
        <f t="shared" si="30"/>
        <v>0</v>
      </c>
      <c r="G137" s="37">
        <f t="shared" si="30"/>
        <v>0</v>
      </c>
    </row>
    <row r="138" spans="1:7" x14ac:dyDescent="0.5">
      <c r="A138" s="42">
        <v>3010100</v>
      </c>
      <c r="B138" s="35" t="s">
        <v>234</v>
      </c>
      <c r="C138" s="37">
        <f>データ!I121</f>
        <v>0</v>
      </c>
      <c r="D138" s="37">
        <f>データ!J121</f>
        <v>0</v>
      </c>
      <c r="E138" s="37">
        <f>データ!K121</f>
        <v>269332263</v>
      </c>
      <c r="F138" s="37">
        <f>データ!N121</f>
        <v>269332263</v>
      </c>
      <c r="G138" s="37">
        <f>データ!P121</f>
        <v>269332263</v>
      </c>
    </row>
    <row r="139" spans="1:7" x14ac:dyDescent="0.5">
      <c r="A139" s="42">
        <v>3010200</v>
      </c>
      <c r="B139" s="35" t="s">
        <v>235</v>
      </c>
      <c r="C139" s="37">
        <f>データ!I122</f>
        <v>0</v>
      </c>
      <c r="D139" s="37">
        <f>データ!J122</f>
        <v>269332263</v>
      </c>
      <c r="E139" s="37">
        <f>データ!K122</f>
        <v>0</v>
      </c>
      <c r="F139" s="37">
        <f>データ!N122</f>
        <v>-269332263</v>
      </c>
      <c r="G139" s="37">
        <f>データ!P122</f>
        <v>-269332263</v>
      </c>
    </row>
    <row r="140" spans="1:7" x14ac:dyDescent="0.5">
      <c r="A140" s="42">
        <v>3011000</v>
      </c>
      <c r="B140" s="35" t="s">
        <v>122</v>
      </c>
      <c r="C140" s="37">
        <f>SUM(C141:C142)</f>
        <v>0</v>
      </c>
      <c r="D140" s="37">
        <f t="shared" ref="D140:G140" si="31">SUM(D141:D142)</f>
        <v>69344594</v>
      </c>
      <c r="E140" s="37">
        <f t="shared" si="31"/>
        <v>69344594</v>
      </c>
      <c r="F140" s="37">
        <f t="shared" si="31"/>
        <v>0</v>
      </c>
      <c r="G140" s="37">
        <f t="shared" si="31"/>
        <v>0</v>
      </c>
    </row>
    <row r="141" spans="1:7" x14ac:dyDescent="0.5">
      <c r="A141" s="42">
        <v>3011100</v>
      </c>
      <c r="B141" s="35" t="s">
        <v>236</v>
      </c>
      <c r="C141" s="37">
        <f>データ!I123</f>
        <v>0</v>
      </c>
      <c r="D141" s="37">
        <f>データ!J123</f>
        <v>69344594</v>
      </c>
      <c r="E141" s="37">
        <f>データ!K123</f>
        <v>0</v>
      </c>
      <c r="F141" s="37">
        <f>データ!N123</f>
        <v>-69344594</v>
      </c>
      <c r="G141" s="37">
        <f>データ!P123</f>
        <v>-69344594</v>
      </c>
    </row>
    <row r="142" spans="1:7" x14ac:dyDescent="0.5">
      <c r="A142" s="42">
        <v>3011200</v>
      </c>
      <c r="B142" s="35" t="s">
        <v>237</v>
      </c>
      <c r="C142" s="37">
        <f>データ!I124</f>
        <v>0</v>
      </c>
      <c r="D142" s="37">
        <f>データ!J124</f>
        <v>0</v>
      </c>
      <c r="E142" s="37">
        <f>データ!K124</f>
        <v>69344594</v>
      </c>
      <c r="F142" s="37">
        <f>データ!N124</f>
        <v>69344594</v>
      </c>
      <c r="G142" s="37">
        <f>データ!P124</f>
        <v>69344594</v>
      </c>
    </row>
    <row r="143" spans="1:7" x14ac:dyDescent="0.5">
      <c r="A143" s="42">
        <v>3012000</v>
      </c>
      <c r="B143" s="35" t="s">
        <v>123</v>
      </c>
      <c r="C143" s="37">
        <f>データ!I125</f>
        <v>0</v>
      </c>
      <c r="D143" s="37">
        <f>データ!J125</f>
        <v>0</v>
      </c>
      <c r="E143" s="37">
        <f>データ!K125</f>
        <v>0</v>
      </c>
      <c r="F143" s="37">
        <f>データ!N125</f>
        <v>0</v>
      </c>
      <c r="G143" s="37">
        <f>データ!P125</f>
        <v>0</v>
      </c>
    </row>
    <row r="144" spans="1:7" x14ac:dyDescent="0.5">
      <c r="A144" s="42">
        <v>3013000</v>
      </c>
      <c r="B144" s="35" t="s">
        <v>238</v>
      </c>
      <c r="C144" s="37">
        <f>データ!I126</f>
        <v>0</v>
      </c>
      <c r="D144" s="37">
        <f>データ!J126</f>
        <v>0</v>
      </c>
      <c r="E144" s="37">
        <f>データ!K126</f>
        <v>0</v>
      </c>
      <c r="F144" s="37">
        <f>データ!N126</f>
        <v>0</v>
      </c>
      <c r="G144" s="37">
        <f>データ!P126</f>
        <v>0</v>
      </c>
    </row>
    <row r="145" spans="1:7" x14ac:dyDescent="0.5">
      <c r="A145" s="42">
        <v>3014000</v>
      </c>
      <c r="B145" s="35" t="s">
        <v>242</v>
      </c>
      <c r="C145" s="37">
        <f>SUM(C146:C147)</f>
        <v>0</v>
      </c>
      <c r="D145" s="37">
        <f t="shared" ref="D145:G145" si="32">SUM(D146:D147)</f>
        <v>1935298</v>
      </c>
      <c r="E145" s="37">
        <f t="shared" si="32"/>
        <v>7731776</v>
      </c>
      <c r="F145" s="37">
        <f t="shared" si="32"/>
        <v>5796478</v>
      </c>
      <c r="G145" s="37">
        <f t="shared" si="32"/>
        <v>5796478</v>
      </c>
    </row>
    <row r="146" spans="1:7" x14ac:dyDescent="0.5">
      <c r="A146" s="42">
        <v>3014100</v>
      </c>
      <c r="B146" s="35" t="s">
        <v>243</v>
      </c>
      <c r="C146" s="37">
        <f>データ!I132</f>
        <v>0</v>
      </c>
      <c r="D146" s="37">
        <f>データ!J132</f>
        <v>0</v>
      </c>
      <c r="E146" s="37">
        <f>データ!K132</f>
        <v>7731776</v>
      </c>
      <c r="F146" s="37">
        <f>データ!N132</f>
        <v>7731776</v>
      </c>
      <c r="G146" s="37">
        <f>データ!P132</f>
        <v>7731776</v>
      </c>
    </row>
    <row r="147" spans="1:7" x14ac:dyDescent="0.5">
      <c r="A147" s="42">
        <v>3014200</v>
      </c>
      <c r="B147" s="35" t="s">
        <v>244</v>
      </c>
      <c r="C147" s="37">
        <f>データ!I133</f>
        <v>0</v>
      </c>
      <c r="D147" s="37">
        <f>データ!J133</f>
        <v>1935298</v>
      </c>
      <c r="E147" s="37">
        <f>データ!K133</f>
        <v>0</v>
      </c>
      <c r="F147" s="37">
        <f>データ!N133</f>
        <v>-1935298</v>
      </c>
      <c r="G147" s="37">
        <f>データ!P133</f>
        <v>-1935298</v>
      </c>
    </row>
    <row r="148" spans="1:7" x14ac:dyDescent="0.5">
      <c r="A148" s="42">
        <v>3015000</v>
      </c>
      <c r="B148" s="35" t="s">
        <v>245</v>
      </c>
      <c r="C148" s="37">
        <f>SUM(C149:C150)</f>
        <v>0</v>
      </c>
      <c r="D148" s="37">
        <f>SUM(D149:D150)</f>
        <v>9157866303</v>
      </c>
      <c r="E148" s="37">
        <f>SUM(E149:E150)</f>
        <v>9219392674</v>
      </c>
      <c r="F148" s="37">
        <f>SUM(F149:F150)</f>
        <v>61526371</v>
      </c>
      <c r="G148" s="37">
        <f>SUM(G149:G150)</f>
        <v>61526371</v>
      </c>
    </row>
    <row r="149" spans="1:7" x14ac:dyDescent="0.5">
      <c r="A149" s="42">
        <v>3015100</v>
      </c>
      <c r="B149" s="35" t="s">
        <v>246</v>
      </c>
      <c r="C149" s="37">
        <f>C129+C143+C144+C146</f>
        <v>0</v>
      </c>
      <c r="D149" s="37">
        <f>D129+D143+D144+D146</f>
        <v>652206864</v>
      </c>
      <c r="E149" s="37">
        <f>E129+E143+E144+E146</f>
        <v>740118469</v>
      </c>
      <c r="F149" s="37">
        <f>F129+F143+F144+F146</f>
        <v>87911605</v>
      </c>
      <c r="G149" s="37">
        <f>G129+G143+G144+G146</f>
        <v>87911605</v>
      </c>
    </row>
    <row r="150" spans="1:7" x14ac:dyDescent="0.5">
      <c r="A150" s="42">
        <v>3015200</v>
      </c>
      <c r="B150" s="35" t="s">
        <v>247</v>
      </c>
      <c r="C150" s="37">
        <f>C127+C130+C147</f>
        <v>0</v>
      </c>
      <c r="D150" s="37">
        <f>D127+D130+D147</f>
        <v>8505659439</v>
      </c>
      <c r="E150" s="37">
        <f>E127+E130+E147</f>
        <v>8479274205</v>
      </c>
      <c r="F150" s="37">
        <f>F127+F130+F147</f>
        <v>-26385234</v>
      </c>
      <c r="G150" s="37">
        <f>G127+G130+G147</f>
        <v>-26385234</v>
      </c>
    </row>
    <row r="151" spans="1:7" x14ac:dyDescent="0.5">
      <c r="A151" s="42">
        <v>3016000</v>
      </c>
      <c r="B151" s="35" t="s">
        <v>249</v>
      </c>
      <c r="C151" s="37">
        <f>SUM(C152:C153)</f>
        <v>8065721474</v>
      </c>
      <c r="D151" s="37">
        <f>SUM(D152:D153)</f>
        <v>9157866303</v>
      </c>
      <c r="E151" s="37">
        <f>SUM(E152:E153)</f>
        <v>9219392674</v>
      </c>
      <c r="F151" s="37">
        <f>SUM(F152:F153)</f>
        <v>61526371</v>
      </c>
      <c r="G151" s="37">
        <f>SUM(G152:G153)</f>
        <v>8127247845</v>
      </c>
    </row>
    <row r="152" spans="1:7" x14ac:dyDescent="0.5">
      <c r="A152" s="42">
        <v>3016100</v>
      </c>
      <c r="B152" s="35" t="s">
        <v>250</v>
      </c>
      <c r="C152" s="37">
        <f t="shared" ref="C152:G153" si="33">C116+C149</f>
        <v>13467163441</v>
      </c>
      <c r="D152" s="37">
        <f t="shared" si="33"/>
        <v>652206864</v>
      </c>
      <c r="E152" s="37">
        <f t="shared" si="33"/>
        <v>740118469</v>
      </c>
      <c r="F152" s="37">
        <f t="shared" si="33"/>
        <v>87911605</v>
      </c>
      <c r="G152" s="37">
        <f t="shared" si="33"/>
        <v>13555075046</v>
      </c>
    </row>
    <row r="153" spans="1:7" x14ac:dyDescent="0.5">
      <c r="A153" s="42">
        <v>3016200</v>
      </c>
      <c r="B153" s="35" t="s">
        <v>251</v>
      </c>
      <c r="C153" s="37">
        <f t="shared" si="33"/>
        <v>-5401441967</v>
      </c>
      <c r="D153" s="37">
        <f t="shared" si="33"/>
        <v>8505659439</v>
      </c>
      <c r="E153" s="37">
        <f t="shared" si="33"/>
        <v>8479274205</v>
      </c>
      <c r="F153" s="37">
        <f t="shared" si="33"/>
        <v>-26385234</v>
      </c>
      <c r="G153" s="37">
        <f t="shared" si="33"/>
        <v>-5427827201</v>
      </c>
    </row>
    <row r="154" spans="1:7" x14ac:dyDescent="0.5">
      <c r="A154" s="42">
        <v>4001000</v>
      </c>
      <c r="B154" s="35" t="s">
        <v>146</v>
      </c>
      <c r="C154" s="37">
        <f>-C155+C166-C171+C174</f>
        <v>0</v>
      </c>
      <c r="D154" s="135">
        <f>D155+D166+D171+D174</f>
        <v>7763570168</v>
      </c>
      <c r="E154" s="135">
        <f>E155+E166+E171+E174</f>
        <v>7891021128</v>
      </c>
      <c r="F154" s="37">
        <f t="shared" ref="F154:G154" si="34">-F155+F166-F171+F174</f>
        <v>-127450960</v>
      </c>
      <c r="G154" s="37">
        <f t="shared" si="34"/>
        <v>-127450960</v>
      </c>
    </row>
    <row r="155" spans="1:7" x14ac:dyDescent="0.5">
      <c r="A155" s="42">
        <v>4002000</v>
      </c>
      <c r="B155" s="35" t="s">
        <v>126</v>
      </c>
      <c r="C155" s="37">
        <f>C156+C161</f>
        <v>-223191824</v>
      </c>
      <c r="D155" s="37">
        <f t="shared" ref="D155:G155" si="35">D156+D161</f>
        <v>625612358</v>
      </c>
      <c r="E155" s="37">
        <f t="shared" si="35"/>
        <v>6496120028</v>
      </c>
      <c r="F155" s="37">
        <f t="shared" si="35"/>
        <v>5870507670</v>
      </c>
      <c r="G155" s="37">
        <f t="shared" si="35"/>
        <v>5647315846</v>
      </c>
    </row>
    <row r="156" spans="1:7" x14ac:dyDescent="0.5">
      <c r="A156" s="42">
        <v>4003000</v>
      </c>
      <c r="B156" s="35" t="s">
        <v>127</v>
      </c>
      <c r="C156" s="37">
        <f>SUM(C157:C160)</f>
        <v>0</v>
      </c>
      <c r="D156" s="37">
        <f t="shared" ref="D156:F156" si="36">SUM(D157:D160)</f>
        <v>621636958</v>
      </c>
      <c r="E156" s="37">
        <f t="shared" si="36"/>
        <v>3422987158</v>
      </c>
      <c r="F156" s="37">
        <f t="shared" si="36"/>
        <v>2801350200</v>
      </c>
      <c r="G156" s="37">
        <f>SUM(G157:G160)</f>
        <v>2801350200</v>
      </c>
    </row>
    <row r="157" spans="1:7" x14ac:dyDescent="0.5">
      <c r="A157" s="42">
        <v>4004000</v>
      </c>
      <c r="B157" s="35" t="s">
        <v>128</v>
      </c>
      <c r="C157" s="37">
        <f>データ!I140</f>
        <v>0</v>
      </c>
      <c r="D157" s="37">
        <f>データ!J140</f>
        <v>0</v>
      </c>
      <c r="E157" s="37">
        <f>データ!K140</f>
        <v>951939067</v>
      </c>
      <c r="F157" s="37">
        <f>データ!N140</f>
        <v>951939067</v>
      </c>
      <c r="G157" s="37">
        <f>データ!P140</f>
        <v>951939067</v>
      </c>
    </row>
    <row r="158" spans="1:7" x14ac:dyDescent="0.5">
      <c r="A158" s="42">
        <v>4005000</v>
      </c>
      <c r="B158" s="35" t="s">
        <v>129</v>
      </c>
      <c r="C158" s="37">
        <f>データ!I141</f>
        <v>0</v>
      </c>
      <c r="D158" s="37">
        <f>データ!J141</f>
        <v>608305100</v>
      </c>
      <c r="E158" s="37">
        <f>データ!K141</f>
        <v>2261431663</v>
      </c>
      <c r="F158" s="37">
        <f>データ!N141</f>
        <v>1653126563</v>
      </c>
      <c r="G158" s="37">
        <f>データ!P141</f>
        <v>1653126563</v>
      </c>
    </row>
    <row r="159" spans="1:7" x14ac:dyDescent="0.5">
      <c r="A159" s="42">
        <v>4006000</v>
      </c>
      <c r="B159" s="35" t="s">
        <v>130</v>
      </c>
      <c r="C159" s="37">
        <f>データ!I142</f>
        <v>0</v>
      </c>
      <c r="D159" s="37">
        <f>データ!J142</f>
        <v>0</v>
      </c>
      <c r="E159" s="37">
        <f>データ!K142</f>
        <v>13594227</v>
      </c>
      <c r="F159" s="37">
        <f>データ!N142</f>
        <v>13594227</v>
      </c>
      <c r="G159" s="37">
        <f>データ!P142</f>
        <v>13594227</v>
      </c>
    </row>
    <row r="160" spans="1:7" x14ac:dyDescent="0.5">
      <c r="A160" s="42">
        <v>4007000</v>
      </c>
      <c r="B160" s="35" t="s">
        <v>131</v>
      </c>
      <c r="C160" s="37">
        <f>データ!I143</f>
        <v>0</v>
      </c>
      <c r="D160" s="37">
        <f>データ!J143</f>
        <v>13331858</v>
      </c>
      <c r="E160" s="37">
        <f>データ!K143</f>
        <v>196022201</v>
      </c>
      <c r="F160" s="37">
        <f>データ!N143</f>
        <v>182690343</v>
      </c>
      <c r="G160" s="37">
        <f>データ!P143</f>
        <v>182690343</v>
      </c>
    </row>
    <row r="161" spans="1:7" x14ac:dyDescent="0.5">
      <c r="A161" s="42">
        <v>4008000</v>
      </c>
      <c r="B161" s="35" t="s">
        <v>132</v>
      </c>
      <c r="C161" s="37">
        <f>SUM(C162:C165)</f>
        <v>-223191824</v>
      </c>
      <c r="D161" s="37">
        <f t="shared" ref="D161:G161" si="37">SUM(D162:D165)</f>
        <v>3975400</v>
      </c>
      <c r="E161" s="37">
        <f t="shared" si="37"/>
        <v>3073132870</v>
      </c>
      <c r="F161" s="37">
        <f t="shared" si="37"/>
        <v>3069157470</v>
      </c>
      <c r="G161" s="37">
        <f t="shared" si="37"/>
        <v>2845965646</v>
      </c>
    </row>
    <row r="162" spans="1:7" x14ac:dyDescent="0.5">
      <c r="A162" s="42">
        <v>4009000</v>
      </c>
      <c r="B162" s="35" t="s">
        <v>133</v>
      </c>
      <c r="C162" s="37">
        <f>データ!I144</f>
        <v>0</v>
      </c>
      <c r="D162" s="37">
        <f>データ!J144</f>
        <v>3975400</v>
      </c>
      <c r="E162" s="37">
        <f>データ!K144</f>
        <v>2573209272</v>
      </c>
      <c r="F162" s="37">
        <f>データ!N144</f>
        <v>2569233872</v>
      </c>
      <c r="G162" s="37">
        <f>データ!P144</f>
        <v>2569233872</v>
      </c>
    </row>
    <row r="163" spans="1:7" x14ac:dyDescent="0.5">
      <c r="A163" s="42">
        <v>4010000</v>
      </c>
      <c r="B163" s="35" t="s">
        <v>134</v>
      </c>
      <c r="C163" s="37">
        <f>データ!I145</f>
        <v>0</v>
      </c>
      <c r="D163" s="37">
        <f>データ!J145</f>
        <v>0</v>
      </c>
      <c r="E163" s="37">
        <f>データ!K145</f>
        <v>275764223</v>
      </c>
      <c r="F163" s="37">
        <f>データ!N145</f>
        <v>275764223</v>
      </c>
      <c r="G163" s="37">
        <f>データ!P145</f>
        <v>275764223</v>
      </c>
    </row>
    <row r="164" spans="1:7" x14ac:dyDescent="0.5">
      <c r="A164" s="42">
        <v>4011000</v>
      </c>
      <c r="B164" s="35" t="s">
        <v>135</v>
      </c>
      <c r="C164" s="37">
        <f>データ!I146</f>
        <v>-223191824</v>
      </c>
      <c r="D164" s="37">
        <f>データ!J146</f>
        <v>0</v>
      </c>
      <c r="E164" s="37">
        <f>データ!K146</f>
        <v>223191824</v>
      </c>
      <c r="F164" s="37">
        <f>データ!N146</f>
        <v>223191824</v>
      </c>
      <c r="G164" s="37">
        <f>データ!P146</f>
        <v>0</v>
      </c>
    </row>
    <row r="165" spans="1:7" x14ac:dyDescent="0.5">
      <c r="A165" s="42">
        <v>4012000</v>
      </c>
      <c r="B165" s="35" t="s">
        <v>136</v>
      </c>
      <c r="C165" s="37">
        <f>データ!I147</f>
        <v>0</v>
      </c>
      <c r="D165" s="37">
        <f>データ!J147</f>
        <v>0</v>
      </c>
      <c r="E165" s="37">
        <f>データ!K147</f>
        <v>967551</v>
      </c>
      <c r="F165" s="37">
        <f>データ!N147</f>
        <v>967551</v>
      </c>
      <c r="G165" s="37">
        <f>データ!P147</f>
        <v>967551</v>
      </c>
    </row>
    <row r="166" spans="1:7" x14ac:dyDescent="0.5">
      <c r="A166" s="42">
        <v>4013000</v>
      </c>
      <c r="B166" s="35" t="s">
        <v>137</v>
      </c>
      <c r="C166" s="37">
        <f>SUM(C167:C170)</f>
        <v>-223191824</v>
      </c>
      <c r="D166" s="37">
        <f t="shared" ref="D166:G166" si="38">SUM(D167:D170)</f>
        <v>7137673810</v>
      </c>
      <c r="E166" s="37">
        <f t="shared" si="38"/>
        <v>786596000</v>
      </c>
      <c r="F166" s="37">
        <f t="shared" si="38"/>
        <v>6351077810</v>
      </c>
      <c r="G166" s="37">
        <f t="shared" si="38"/>
        <v>6127885986</v>
      </c>
    </row>
    <row r="167" spans="1:7" x14ac:dyDescent="0.5">
      <c r="A167" s="42">
        <v>4014000</v>
      </c>
      <c r="B167" s="35" t="s">
        <v>138</v>
      </c>
      <c r="C167" s="37">
        <f>データ!I148</f>
        <v>-223191824</v>
      </c>
      <c r="D167" s="37">
        <f>データ!J148</f>
        <v>4515284944</v>
      </c>
      <c r="E167" s="37">
        <f>データ!K148</f>
        <v>237000</v>
      </c>
      <c r="F167" s="37">
        <f>データ!N148</f>
        <v>4515047944</v>
      </c>
      <c r="G167" s="37">
        <f>データ!P148</f>
        <v>4291856120</v>
      </c>
    </row>
    <row r="168" spans="1:7" x14ac:dyDescent="0.5">
      <c r="A168" s="42">
        <v>4015000</v>
      </c>
      <c r="B168" s="35" t="s">
        <v>139</v>
      </c>
      <c r="C168" s="37">
        <f>データ!I149</f>
        <v>0</v>
      </c>
      <c r="D168" s="37">
        <f>データ!J149</f>
        <v>2246932913</v>
      </c>
      <c r="E168" s="37">
        <f>データ!K149</f>
        <v>781259000</v>
      </c>
      <c r="F168" s="37">
        <f>データ!N149</f>
        <v>1465673913</v>
      </c>
      <c r="G168" s="37">
        <f>データ!P149</f>
        <v>1465673913</v>
      </c>
    </row>
    <row r="169" spans="1:7" x14ac:dyDescent="0.5">
      <c r="A169" s="42">
        <v>4016000</v>
      </c>
      <c r="B169" s="35" t="s">
        <v>140</v>
      </c>
      <c r="C169" s="37">
        <f>データ!I150</f>
        <v>0</v>
      </c>
      <c r="D169" s="37">
        <f>データ!J150</f>
        <v>100099922</v>
      </c>
      <c r="E169" s="37">
        <f>データ!K150</f>
        <v>0</v>
      </c>
      <c r="F169" s="37">
        <f>データ!N150</f>
        <v>100099922</v>
      </c>
      <c r="G169" s="37">
        <f>データ!P150</f>
        <v>100099922</v>
      </c>
    </row>
    <row r="170" spans="1:7" x14ac:dyDescent="0.5">
      <c r="A170" s="42">
        <v>4017000</v>
      </c>
      <c r="B170" s="35" t="s">
        <v>141</v>
      </c>
      <c r="C170" s="37">
        <f>データ!I151</f>
        <v>0</v>
      </c>
      <c r="D170" s="37">
        <f>データ!J151</f>
        <v>275356031</v>
      </c>
      <c r="E170" s="37">
        <f>データ!K151</f>
        <v>5100000</v>
      </c>
      <c r="F170" s="37">
        <f>データ!N151</f>
        <v>270256031</v>
      </c>
      <c r="G170" s="37">
        <f>データ!P151</f>
        <v>270256031</v>
      </c>
    </row>
    <row r="171" spans="1:7" x14ac:dyDescent="0.5">
      <c r="A171" s="42">
        <v>4018000</v>
      </c>
      <c r="B171" s="35" t="s">
        <v>142</v>
      </c>
      <c r="C171" s="37">
        <f>SUM(C172:C173)</f>
        <v>0</v>
      </c>
      <c r="D171" s="37">
        <f t="shared" ref="D171:G171" si="39">SUM(D172:D173)</f>
        <v>284000</v>
      </c>
      <c r="E171" s="37">
        <f t="shared" si="39"/>
        <v>608305100</v>
      </c>
      <c r="F171" s="37">
        <f t="shared" si="39"/>
        <v>608021100</v>
      </c>
      <c r="G171" s="37">
        <f t="shared" si="39"/>
        <v>608021100</v>
      </c>
    </row>
    <row r="172" spans="1:7" x14ac:dyDescent="0.5">
      <c r="A172" s="42">
        <v>4019000</v>
      </c>
      <c r="B172" s="35" t="s">
        <v>143</v>
      </c>
      <c r="C172" s="37">
        <f>データ!I152</f>
        <v>0</v>
      </c>
      <c r="D172" s="37">
        <f>データ!J152</f>
        <v>284000</v>
      </c>
      <c r="E172" s="37">
        <f>データ!K152</f>
        <v>608305100</v>
      </c>
      <c r="F172" s="37">
        <f>データ!N152</f>
        <v>608021100</v>
      </c>
      <c r="G172" s="37">
        <f>データ!P152</f>
        <v>608021100</v>
      </c>
    </row>
    <row r="173" spans="1:7" x14ac:dyDescent="0.5">
      <c r="A173" s="42">
        <v>4020000</v>
      </c>
      <c r="B173" s="35" t="s">
        <v>144</v>
      </c>
      <c r="C173" s="37">
        <f>データ!I153</f>
        <v>0</v>
      </c>
      <c r="D173" s="37">
        <f>データ!J153</f>
        <v>0</v>
      </c>
      <c r="E173" s="37">
        <f>データ!K153</f>
        <v>0</v>
      </c>
      <c r="F173" s="37">
        <f>データ!N153</f>
        <v>0</v>
      </c>
      <c r="G173" s="37">
        <f>データ!P153</f>
        <v>0</v>
      </c>
    </row>
    <row r="174" spans="1:7" x14ac:dyDescent="0.5">
      <c r="A174" s="42">
        <v>4021000</v>
      </c>
      <c r="B174" s="35" t="s">
        <v>145</v>
      </c>
      <c r="C174" s="37">
        <f>データ!I154</f>
        <v>0</v>
      </c>
      <c r="D174" s="37">
        <f>データ!J154</f>
        <v>0</v>
      </c>
      <c r="E174" s="37">
        <f>データ!K154</f>
        <v>0</v>
      </c>
      <c r="F174" s="37">
        <f>データ!N154</f>
        <v>0</v>
      </c>
      <c r="G174" s="37">
        <f>データ!P154</f>
        <v>0</v>
      </c>
    </row>
    <row r="175" spans="1:7" x14ac:dyDescent="0.5">
      <c r="A175" s="42">
        <v>4022000</v>
      </c>
      <c r="B175" s="35" t="s">
        <v>158</v>
      </c>
      <c r="C175" s="37">
        <f>C182-C176</f>
        <v>0</v>
      </c>
      <c r="D175" s="135">
        <f>D182+D176</f>
        <v>848523000</v>
      </c>
      <c r="E175" s="135">
        <f>E182+E176</f>
        <v>732641462</v>
      </c>
      <c r="F175" s="37">
        <f t="shared" ref="F175:G175" si="40">F182-F176</f>
        <v>115881538</v>
      </c>
      <c r="G175" s="37">
        <f t="shared" si="40"/>
        <v>115881538</v>
      </c>
    </row>
    <row r="176" spans="1:7" x14ac:dyDescent="0.5">
      <c r="A176" s="42">
        <v>4023000</v>
      </c>
      <c r="B176" s="35" t="s">
        <v>148</v>
      </c>
      <c r="C176" s="37">
        <f>SUM(C177:C181)</f>
        <v>0</v>
      </c>
      <c r="D176" s="37">
        <f t="shared" ref="D176:G176" si="41">SUM(D177:D181)</f>
        <v>0</v>
      </c>
      <c r="E176" s="37">
        <f t="shared" si="41"/>
        <v>732641462</v>
      </c>
      <c r="F176" s="37">
        <f t="shared" si="41"/>
        <v>732641462</v>
      </c>
      <c r="G176" s="37">
        <f t="shared" si="41"/>
        <v>732641462</v>
      </c>
    </row>
    <row r="177" spans="1:7" x14ac:dyDescent="0.5">
      <c r="A177" s="42">
        <v>4024000</v>
      </c>
      <c r="B177" s="35" t="s">
        <v>253</v>
      </c>
      <c r="C177" s="37">
        <f>データ!I155</f>
        <v>0</v>
      </c>
      <c r="D177" s="37">
        <f>データ!J155</f>
        <v>0</v>
      </c>
      <c r="E177" s="37">
        <f>データ!K155</f>
        <v>463054430</v>
      </c>
      <c r="F177" s="37">
        <f>データ!N155</f>
        <v>463054430</v>
      </c>
      <c r="G177" s="37">
        <f>データ!P155</f>
        <v>463054430</v>
      </c>
    </row>
    <row r="178" spans="1:7" x14ac:dyDescent="0.5">
      <c r="A178" s="42">
        <v>4025000</v>
      </c>
      <c r="B178" s="35" t="s">
        <v>149</v>
      </c>
      <c r="C178" s="37">
        <f>データ!I156</f>
        <v>0</v>
      </c>
      <c r="D178" s="37">
        <f>データ!J156</f>
        <v>0</v>
      </c>
      <c r="E178" s="37">
        <f>データ!K156</f>
        <v>264687032</v>
      </c>
      <c r="F178" s="37">
        <f>データ!N156</f>
        <v>264687032</v>
      </c>
      <c r="G178" s="37">
        <f>データ!P156</f>
        <v>264687032</v>
      </c>
    </row>
    <row r="179" spans="1:7" x14ac:dyDescent="0.5">
      <c r="A179" s="42">
        <v>4026000</v>
      </c>
      <c r="B179" s="35" t="s">
        <v>150</v>
      </c>
      <c r="C179" s="37">
        <f>データ!I157</f>
        <v>0</v>
      </c>
      <c r="D179" s="37">
        <f>データ!J157</f>
        <v>0</v>
      </c>
      <c r="E179" s="37">
        <f>データ!K157</f>
        <v>4900000</v>
      </c>
      <c r="F179" s="37">
        <f>データ!N157</f>
        <v>4900000</v>
      </c>
      <c r="G179" s="37">
        <f>データ!P157</f>
        <v>4900000</v>
      </c>
    </row>
    <row r="180" spans="1:7" x14ac:dyDescent="0.5">
      <c r="A180" s="42">
        <v>4027000</v>
      </c>
      <c r="B180" s="35" t="s">
        <v>151</v>
      </c>
      <c r="C180" s="37">
        <f>データ!I158</f>
        <v>0</v>
      </c>
      <c r="D180" s="37">
        <f>データ!J158</f>
        <v>0</v>
      </c>
      <c r="E180" s="37">
        <f>データ!K158</f>
        <v>0</v>
      </c>
      <c r="F180" s="37">
        <f>データ!N158</f>
        <v>0</v>
      </c>
      <c r="G180" s="37">
        <f>データ!P158</f>
        <v>0</v>
      </c>
    </row>
    <row r="181" spans="1:7" x14ac:dyDescent="0.5">
      <c r="A181" s="42">
        <v>4028000</v>
      </c>
      <c r="B181" s="35" t="s">
        <v>152</v>
      </c>
      <c r="C181" s="37">
        <f>データ!I159</f>
        <v>0</v>
      </c>
      <c r="D181" s="37">
        <f>データ!J159</f>
        <v>0</v>
      </c>
      <c r="E181" s="37">
        <f>データ!K159</f>
        <v>0</v>
      </c>
      <c r="F181" s="37">
        <f>データ!N159</f>
        <v>0</v>
      </c>
      <c r="G181" s="37">
        <f>データ!P159</f>
        <v>0</v>
      </c>
    </row>
    <row r="182" spans="1:7" x14ac:dyDescent="0.5">
      <c r="A182" s="42">
        <v>4029000</v>
      </c>
      <c r="B182" s="35" t="s">
        <v>153</v>
      </c>
      <c r="C182" s="37">
        <f>SUM(C183:C187)</f>
        <v>0</v>
      </c>
      <c r="D182" s="37">
        <f t="shared" ref="D182:G182" si="42">SUM(D183:D187)</f>
        <v>848523000</v>
      </c>
      <c r="E182" s="37">
        <f t="shared" si="42"/>
        <v>0</v>
      </c>
      <c r="F182" s="37">
        <f t="shared" si="42"/>
        <v>848523000</v>
      </c>
      <c r="G182" s="37">
        <f t="shared" si="42"/>
        <v>848523000</v>
      </c>
    </row>
    <row r="183" spans="1:7" x14ac:dyDescent="0.5">
      <c r="A183" s="42">
        <v>4030000</v>
      </c>
      <c r="B183" s="35" t="s">
        <v>254</v>
      </c>
      <c r="C183" s="37">
        <f>データ!I160</f>
        <v>0</v>
      </c>
      <c r="D183" s="37">
        <f>データ!J160</f>
        <v>781259000</v>
      </c>
      <c r="E183" s="37">
        <f>データ!K160</f>
        <v>0</v>
      </c>
      <c r="F183" s="37">
        <f>データ!N160</f>
        <v>781259000</v>
      </c>
      <c r="G183" s="37">
        <f>データ!P160</f>
        <v>781259000</v>
      </c>
    </row>
    <row r="184" spans="1:7" x14ac:dyDescent="0.5">
      <c r="A184" s="42">
        <v>4031000</v>
      </c>
      <c r="B184" s="35" t="s">
        <v>154</v>
      </c>
      <c r="C184" s="37">
        <f>データ!I161</f>
        <v>0</v>
      </c>
      <c r="D184" s="37">
        <f>データ!J161</f>
        <v>62164000</v>
      </c>
      <c r="E184" s="37">
        <f>データ!K161</f>
        <v>0</v>
      </c>
      <c r="F184" s="37">
        <f>データ!N161</f>
        <v>62164000</v>
      </c>
      <c r="G184" s="37">
        <f>データ!P161</f>
        <v>62164000</v>
      </c>
    </row>
    <row r="185" spans="1:7" x14ac:dyDescent="0.5">
      <c r="A185" s="42">
        <v>4032000</v>
      </c>
      <c r="B185" s="35" t="s">
        <v>155</v>
      </c>
      <c r="C185" s="37">
        <f>データ!I162</f>
        <v>0</v>
      </c>
      <c r="D185" s="37">
        <f>データ!J162</f>
        <v>0</v>
      </c>
      <c r="E185" s="37">
        <f>データ!K162</f>
        <v>0</v>
      </c>
      <c r="F185" s="37">
        <f>データ!N162</f>
        <v>0</v>
      </c>
      <c r="G185" s="37">
        <f>データ!P162</f>
        <v>0</v>
      </c>
    </row>
    <row r="186" spans="1:7" x14ac:dyDescent="0.5">
      <c r="A186" s="42">
        <v>4033000</v>
      </c>
      <c r="B186" s="35" t="s">
        <v>156</v>
      </c>
      <c r="C186" s="37">
        <f>データ!I163</f>
        <v>0</v>
      </c>
      <c r="D186" s="37">
        <f>データ!J163</f>
        <v>4900000</v>
      </c>
      <c r="E186" s="37">
        <f>データ!K163</f>
        <v>0</v>
      </c>
      <c r="F186" s="37">
        <f>データ!N163</f>
        <v>4900000</v>
      </c>
      <c r="G186" s="37">
        <f>データ!P163</f>
        <v>4900000</v>
      </c>
    </row>
    <row r="187" spans="1:7" x14ac:dyDescent="0.5">
      <c r="A187" s="42">
        <v>4034000</v>
      </c>
      <c r="B187" s="35" t="s">
        <v>157</v>
      </c>
      <c r="C187" s="37">
        <f>データ!I164</f>
        <v>0</v>
      </c>
      <c r="D187" s="37">
        <f>データ!J164</f>
        <v>200000</v>
      </c>
      <c r="E187" s="37">
        <f>データ!K164</f>
        <v>0</v>
      </c>
      <c r="F187" s="37">
        <f>データ!N164</f>
        <v>200000</v>
      </c>
      <c r="G187" s="37">
        <f>データ!P164</f>
        <v>200000</v>
      </c>
    </row>
    <row r="188" spans="1:7" x14ac:dyDescent="0.5">
      <c r="A188" s="42">
        <v>4035000</v>
      </c>
      <c r="B188" s="35" t="s">
        <v>166</v>
      </c>
      <c r="C188" s="37">
        <f>C192-C189</f>
        <v>0</v>
      </c>
      <c r="D188" s="135">
        <f>D192+D189</f>
        <v>505887000</v>
      </c>
      <c r="E188" s="135">
        <f>E192+E189</f>
        <v>617483834</v>
      </c>
      <c r="F188" s="37">
        <f t="shared" ref="F188:G188" si="43">F192-F189</f>
        <v>-111596834</v>
      </c>
      <c r="G188" s="37">
        <f t="shared" si="43"/>
        <v>-111596834</v>
      </c>
    </row>
    <row r="189" spans="1:7" x14ac:dyDescent="0.5">
      <c r="A189" s="42">
        <v>4036000</v>
      </c>
      <c r="B189" s="35" t="s">
        <v>605</v>
      </c>
      <c r="C189" s="37">
        <f>SUM(C190:C191)</f>
        <v>0</v>
      </c>
      <c r="D189" s="37">
        <f t="shared" ref="D189:G189" si="44">SUM(D190:D191)</f>
        <v>0</v>
      </c>
      <c r="E189" s="37">
        <f t="shared" si="44"/>
        <v>517788834</v>
      </c>
      <c r="F189" s="37">
        <f t="shared" si="44"/>
        <v>517788834</v>
      </c>
      <c r="G189" s="37">
        <f t="shared" si="44"/>
        <v>517788834</v>
      </c>
    </row>
    <row r="190" spans="1:7" x14ac:dyDescent="0.5">
      <c r="A190" s="42">
        <v>4037000</v>
      </c>
      <c r="B190" s="35" t="s">
        <v>161</v>
      </c>
      <c r="C190" s="37">
        <f>データ!I165</f>
        <v>0</v>
      </c>
      <c r="D190" s="37">
        <f>データ!J165</f>
        <v>0</v>
      </c>
      <c r="E190" s="37">
        <f>データ!K165</f>
        <v>517788834</v>
      </c>
      <c r="F190" s="37">
        <f>データ!N165</f>
        <v>517788834</v>
      </c>
      <c r="G190" s="37">
        <f>データ!P165</f>
        <v>517788834</v>
      </c>
    </row>
    <row r="191" spans="1:7" x14ac:dyDescent="0.5">
      <c r="A191" s="42">
        <v>4038000</v>
      </c>
      <c r="B191" s="35" t="s">
        <v>162</v>
      </c>
      <c r="C191" s="37">
        <f>データ!I166</f>
        <v>0</v>
      </c>
      <c r="D191" s="37">
        <f>データ!J166</f>
        <v>0</v>
      </c>
      <c r="E191" s="37">
        <f>データ!K166</f>
        <v>0</v>
      </c>
      <c r="F191" s="37">
        <f>データ!N166</f>
        <v>0</v>
      </c>
      <c r="G191" s="37">
        <f>データ!P166</f>
        <v>0</v>
      </c>
    </row>
    <row r="192" spans="1:7" x14ac:dyDescent="0.5">
      <c r="A192" s="42">
        <v>4039000</v>
      </c>
      <c r="B192" s="35" t="s">
        <v>163</v>
      </c>
      <c r="C192" s="37">
        <f>SUM(C193:C194)</f>
        <v>0</v>
      </c>
      <c r="D192" s="37">
        <f t="shared" ref="D192:G192" si="45">SUM(D193:D194)</f>
        <v>505887000</v>
      </c>
      <c r="E192" s="37">
        <f t="shared" si="45"/>
        <v>99695000</v>
      </c>
      <c r="F192" s="37">
        <f t="shared" si="45"/>
        <v>406192000</v>
      </c>
      <c r="G192" s="37">
        <f t="shared" si="45"/>
        <v>406192000</v>
      </c>
    </row>
    <row r="193" spans="1:7" x14ac:dyDescent="0.5">
      <c r="A193" s="42">
        <v>4040000</v>
      </c>
      <c r="B193" s="35" t="s">
        <v>164</v>
      </c>
      <c r="C193" s="37">
        <f>データ!I167</f>
        <v>0</v>
      </c>
      <c r="D193" s="37">
        <f>データ!J167</f>
        <v>505887000</v>
      </c>
      <c r="E193" s="37">
        <f>データ!K167</f>
        <v>99695000</v>
      </c>
      <c r="F193" s="37">
        <f>データ!N167</f>
        <v>406192000</v>
      </c>
      <c r="G193" s="37">
        <f>データ!P167</f>
        <v>406192000</v>
      </c>
    </row>
    <row r="194" spans="1:7" x14ac:dyDescent="0.5">
      <c r="A194" s="42">
        <v>4041000</v>
      </c>
      <c r="B194" s="35" t="s">
        <v>165</v>
      </c>
      <c r="C194" s="37">
        <f>データ!I168</f>
        <v>0</v>
      </c>
      <c r="D194" s="37">
        <f>データ!J168</f>
        <v>0</v>
      </c>
      <c r="E194" s="37">
        <f>データ!K168</f>
        <v>0</v>
      </c>
      <c r="F194" s="37">
        <f>データ!N168</f>
        <v>0</v>
      </c>
      <c r="G194" s="37">
        <f>データ!P168</f>
        <v>0</v>
      </c>
    </row>
    <row r="195" spans="1:7" x14ac:dyDescent="0.5">
      <c r="A195" s="42">
        <v>4042000</v>
      </c>
      <c r="B195" s="35" t="s">
        <v>167</v>
      </c>
      <c r="C195" s="37">
        <f>C154+C175+C188</f>
        <v>0</v>
      </c>
      <c r="D195" s="37">
        <f t="shared" ref="D195:G195" si="46">D154+D175+D188</f>
        <v>9117980168</v>
      </c>
      <c r="E195" s="37">
        <f t="shared" si="46"/>
        <v>9241146424</v>
      </c>
      <c r="F195" s="37">
        <f t="shared" si="46"/>
        <v>-123166256</v>
      </c>
      <c r="G195" s="37">
        <f t="shared" si="46"/>
        <v>-123166256</v>
      </c>
    </row>
    <row r="196" spans="1:7" x14ac:dyDescent="0.5">
      <c r="A196" s="42">
        <v>4043000</v>
      </c>
      <c r="B196" s="35" t="s">
        <v>168</v>
      </c>
      <c r="C196" s="37">
        <f>データ!I169</f>
        <v>532910111</v>
      </c>
      <c r="D196" s="37">
        <f>データ!J169</f>
        <v>0</v>
      </c>
      <c r="E196" s="37">
        <f>データ!K169</f>
        <v>0</v>
      </c>
      <c r="F196" s="37">
        <f>データ!N169</f>
        <v>0</v>
      </c>
      <c r="G196" s="37">
        <f>データ!P169</f>
        <v>532910111</v>
      </c>
    </row>
    <row r="197" spans="1:7" x14ac:dyDescent="0.5">
      <c r="A197" s="42">
        <v>4044000</v>
      </c>
      <c r="B197" s="35" t="s">
        <v>169</v>
      </c>
      <c r="C197" s="37">
        <f>C195+C196</f>
        <v>532910111</v>
      </c>
      <c r="D197" s="37">
        <f>D195+D196</f>
        <v>9117980168</v>
      </c>
      <c r="E197" s="37">
        <f>E195+E196</f>
        <v>9241146424</v>
      </c>
      <c r="F197" s="37">
        <f>F195+F196</f>
        <v>-123166256</v>
      </c>
      <c r="G197" s="37">
        <f>G195+G196</f>
        <v>409743855</v>
      </c>
    </row>
    <row r="198" spans="1:7" x14ac:dyDescent="0.5">
      <c r="A198" s="42">
        <v>4045000</v>
      </c>
      <c r="B198" s="35" t="s">
        <v>170</v>
      </c>
      <c r="C198" s="37">
        <f>データ!I171</f>
        <v>16579180</v>
      </c>
      <c r="D198" s="37">
        <f>データ!J171</f>
        <v>0</v>
      </c>
      <c r="E198" s="37">
        <f>データ!K171</f>
        <v>0</v>
      </c>
      <c r="F198" s="37">
        <f>データ!N171</f>
        <v>0</v>
      </c>
      <c r="G198" s="37">
        <f>データ!P171</f>
        <v>16579180</v>
      </c>
    </row>
    <row r="199" spans="1:7" x14ac:dyDescent="0.5">
      <c r="A199" s="42">
        <v>4046000</v>
      </c>
      <c r="B199" s="35" t="s">
        <v>171</v>
      </c>
      <c r="C199" s="37">
        <f>データ!I172</f>
        <v>0</v>
      </c>
      <c r="D199" s="37">
        <f>データ!J172</f>
        <v>0</v>
      </c>
      <c r="E199" s="37">
        <f>データ!K172</f>
        <v>59248</v>
      </c>
      <c r="F199" s="37">
        <f>データ!N172</f>
        <v>-59248</v>
      </c>
      <c r="G199" s="37">
        <f>データ!P172</f>
        <v>-59248</v>
      </c>
    </row>
    <row r="200" spans="1:7" x14ac:dyDescent="0.5">
      <c r="A200" s="42">
        <v>4047000</v>
      </c>
      <c r="B200" s="35" t="s">
        <v>172</v>
      </c>
      <c r="C200" s="37">
        <f>SUM(C198:C199)</f>
        <v>16579180</v>
      </c>
      <c r="D200" s="37">
        <f t="shared" ref="D200:G200" si="47">SUM(D198:D199)</f>
        <v>0</v>
      </c>
      <c r="E200" s="37">
        <f t="shared" si="47"/>
        <v>59248</v>
      </c>
      <c r="F200" s="37">
        <f t="shared" si="47"/>
        <v>-59248</v>
      </c>
      <c r="G200" s="37">
        <f t="shared" si="47"/>
        <v>16519932</v>
      </c>
    </row>
    <row r="201" spans="1:7" x14ac:dyDescent="0.5">
      <c r="A201" s="42">
        <v>4048000</v>
      </c>
      <c r="B201" s="35" t="s">
        <v>173</v>
      </c>
      <c r="C201" s="37">
        <f>C197+C200</f>
        <v>549489291</v>
      </c>
      <c r="D201" s="37">
        <f t="shared" ref="D201:G201" si="48">D197+D200</f>
        <v>9117980168</v>
      </c>
      <c r="E201" s="37">
        <f t="shared" si="48"/>
        <v>9241205672</v>
      </c>
      <c r="F201" s="37">
        <f t="shared" si="48"/>
        <v>-123225504</v>
      </c>
      <c r="G201" s="37">
        <f t="shared" si="48"/>
        <v>426263787</v>
      </c>
    </row>
    <row r="202" spans="1:7" x14ac:dyDescent="0.5">
      <c r="A202" s="42">
        <v>4090000</v>
      </c>
      <c r="B202" s="35" t="s">
        <v>188</v>
      </c>
      <c r="C202" s="37">
        <f>データ!I173</f>
        <v>0</v>
      </c>
      <c r="D202" s="37">
        <f>データ!J173</f>
        <v>0</v>
      </c>
      <c r="E202" s="37">
        <f>データ!K173</f>
        <v>0</v>
      </c>
      <c r="F202" s="37">
        <f>データ!N173</f>
        <v>0</v>
      </c>
      <c r="G202" s="37">
        <f>データ!P173</f>
        <v>0</v>
      </c>
    </row>
  </sheetData>
  <autoFilter ref="A1:G1" xr:uid="{CFD0B6F8-3E51-4B49-B27B-AE39231E68AF}"/>
  <phoneticPr fontId="1"/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D1F3-9817-45F1-8D80-B322F46B27E5}">
  <sheetPr codeName="Sheet2">
    <pageSetUpPr fitToPage="1"/>
  </sheetPr>
  <dimension ref="A1:E84"/>
  <sheetViews>
    <sheetView showGridLines="0" topLeftCell="B1" zoomScaleNormal="100" workbookViewId="0">
      <selection activeCell="B1" sqref="B1"/>
    </sheetView>
  </sheetViews>
  <sheetFormatPr defaultColWidth="8.6328125" defaultRowHeight="13.95" customHeight="1" x14ac:dyDescent="0.5"/>
  <cols>
    <col min="1" max="1" width="0.453125" style="2" hidden="1" customWidth="1"/>
    <col min="2" max="2" width="25.54296875" style="2" customWidth="1"/>
    <col min="3" max="3" width="20.54296875" style="6" customWidth="1"/>
    <col min="4" max="4" width="25.54296875" style="2" customWidth="1"/>
    <col min="5" max="5" width="20.54296875" style="6" customWidth="1"/>
    <col min="6" max="16384" width="8.6328125" style="2"/>
  </cols>
  <sheetData>
    <row r="1" spans="2:5" ht="16.8" x14ac:dyDescent="0.5">
      <c r="B1" s="1"/>
      <c r="C1" s="7"/>
      <c r="D1" s="1"/>
      <c r="E1" s="157" t="s">
        <v>1080</v>
      </c>
    </row>
    <row r="2" spans="2:5" ht="27.6" customHeight="1" x14ac:dyDescent="0.5">
      <c r="B2" s="182" t="s">
        <v>604</v>
      </c>
      <c r="C2" s="183"/>
      <c r="D2" s="183"/>
      <c r="E2" s="183"/>
    </row>
    <row r="3" spans="2:5" ht="16.8" x14ac:dyDescent="0.5">
      <c r="B3" s="194" t="str">
        <f>SUBSTITUTE(SUBSTITUTE(データ!T2,"至　","("),"日","日現在）")</f>
        <v>(令和07年03月31日現在）</v>
      </c>
      <c r="C3" s="195"/>
      <c r="D3" s="195"/>
      <c r="E3" s="195"/>
    </row>
    <row r="4" spans="2:5" ht="16.8" x14ac:dyDescent="0.5">
      <c r="B4" s="151" t="str">
        <f>データ!$Q$2</f>
        <v>自治体名：関川村</v>
      </c>
      <c r="C4" s="153"/>
      <c r="D4" s="153"/>
      <c r="E4" s="153"/>
    </row>
    <row r="5" spans="2:5" ht="17.399999999999999" thickBot="1" x14ac:dyDescent="0.55000000000000004">
      <c r="B5" s="154" t="str">
        <f>データ!$R$2</f>
        <v>会計：一般会計等</v>
      </c>
      <c r="C5" s="155"/>
      <c r="D5" s="156"/>
      <c r="E5" s="157" t="str">
        <f>データ!$U$2</f>
        <v>（単位：千円）</v>
      </c>
    </row>
    <row r="6" spans="2:5" ht="17.399999999999999" thickBot="1" x14ac:dyDescent="0.55000000000000004">
      <c r="B6" s="138" t="s">
        <v>1</v>
      </c>
      <c r="C6" s="139" t="s">
        <v>2</v>
      </c>
      <c r="D6" s="144" t="s">
        <v>1</v>
      </c>
      <c r="E6" s="145" t="s">
        <v>2</v>
      </c>
    </row>
    <row r="7" spans="2:5" ht="14.1" customHeight="1" x14ac:dyDescent="0.5">
      <c r="B7" s="160" t="s">
        <v>3</v>
      </c>
      <c r="C7" s="43"/>
      <c r="D7" s="173" t="s">
        <v>4</v>
      </c>
      <c r="E7" s="45"/>
    </row>
    <row r="8" spans="2:5" ht="14.1" customHeight="1" x14ac:dyDescent="0.5">
      <c r="B8" s="160" t="s">
        <v>5</v>
      </c>
      <c r="C8" s="43">
        <f>残高試算表B!G3</f>
        <v>12755355.487</v>
      </c>
      <c r="D8" s="174" t="s">
        <v>6</v>
      </c>
      <c r="E8" s="46">
        <f>残高試算表B!G62</f>
        <v>5245825.8329999996</v>
      </c>
    </row>
    <row r="9" spans="2:5" ht="14.1" customHeight="1" x14ac:dyDescent="0.5">
      <c r="B9" s="160" t="s">
        <v>7</v>
      </c>
      <c r="C9" s="43">
        <f>残高試算表B!G4</f>
        <v>10553172.535</v>
      </c>
      <c r="D9" s="174" t="s">
        <v>8</v>
      </c>
      <c r="E9" s="46">
        <f>残高試算表B!G63</f>
        <v>4405997.8329999996</v>
      </c>
    </row>
    <row r="10" spans="2:5" ht="14.1" customHeight="1" x14ac:dyDescent="0.5">
      <c r="B10" s="160" t="s">
        <v>9</v>
      </c>
      <c r="C10" s="43">
        <f>残高試算表B!G5</f>
        <v>6424957.1789999995</v>
      </c>
      <c r="D10" s="174" t="s">
        <v>10</v>
      </c>
      <c r="E10" s="46">
        <f>残高試算表B!G64</f>
        <v>0</v>
      </c>
    </row>
    <row r="11" spans="2:5" ht="14.1" customHeight="1" x14ac:dyDescent="0.5">
      <c r="B11" s="160" t="s">
        <v>11</v>
      </c>
      <c r="C11" s="43">
        <f>残高試算表B!G6</f>
        <v>1631604.3089999999</v>
      </c>
      <c r="D11" s="174" t="s">
        <v>12</v>
      </c>
      <c r="E11" s="46">
        <f>残高試算表B!G65</f>
        <v>839828</v>
      </c>
    </row>
    <row r="12" spans="2:5" ht="14.1" customHeight="1" x14ac:dyDescent="0.5">
      <c r="B12" s="160" t="s">
        <v>13</v>
      </c>
      <c r="C12" s="43">
        <f>残高試算表B!G7</f>
        <v>0</v>
      </c>
      <c r="D12" s="174" t="s">
        <v>14</v>
      </c>
      <c r="E12" s="46">
        <f>残高試算表B!G66</f>
        <v>0</v>
      </c>
    </row>
    <row r="13" spans="2:5" ht="14.1" customHeight="1" x14ac:dyDescent="0.5">
      <c r="B13" s="160" t="s">
        <v>15</v>
      </c>
      <c r="C13" s="43">
        <f>残高試算表B!G8</f>
        <v>0</v>
      </c>
      <c r="D13" s="174" t="s">
        <v>16</v>
      </c>
      <c r="E13" s="46">
        <f>残高試算表B!G67</f>
        <v>0</v>
      </c>
    </row>
    <row r="14" spans="2:5" ht="14.1" customHeight="1" x14ac:dyDescent="0.5">
      <c r="B14" s="160" t="s">
        <v>17</v>
      </c>
      <c r="C14" s="43">
        <f>残高試算表B!G9</f>
        <v>0</v>
      </c>
      <c r="D14" s="174" t="s">
        <v>18</v>
      </c>
      <c r="E14" s="46">
        <f>残高試算表B!G68</f>
        <v>613073.84199999995</v>
      </c>
    </row>
    <row r="15" spans="2:5" ht="14.1" customHeight="1" x14ac:dyDescent="0.5">
      <c r="B15" s="160" t="s">
        <v>19</v>
      </c>
      <c r="C15" s="43">
        <f>残高試算表B!G10</f>
        <v>15020108.078</v>
      </c>
      <c r="D15" s="174" t="s">
        <v>20</v>
      </c>
      <c r="E15" s="46">
        <f>残高試算表B!G69</f>
        <v>535410.68999999994</v>
      </c>
    </row>
    <row r="16" spans="2:5" ht="14.1" customHeight="1" x14ac:dyDescent="0.5">
      <c r="B16" s="160" t="s">
        <v>21</v>
      </c>
      <c r="C16" s="43">
        <f>残高試算表B!G11</f>
        <v>-11108613.443</v>
      </c>
      <c r="D16" s="174" t="s">
        <v>22</v>
      </c>
      <c r="E16" s="46">
        <f>残高試算表B!G70</f>
        <v>0</v>
      </c>
    </row>
    <row r="17" spans="2:5" ht="14.1" customHeight="1" x14ac:dyDescent="0.5">
      <c r="B17" s="160" t="s">
        <v>23</v>
      </c>
      <c r="C17" s="43">
        <f>残高試算表B!G12</f>
        <v>2498997.9989999998</v>
      </c>
      <c r="D17" s="174" t="s">
        <v>24</v>
      </c>
      <c r="E17" s="46">
        <f>残高試算表B!G71</f>
        <v>0</v>
      </c>
    </row>
    <row r="18" spans="2:5" ht="14.1" customHeight="1" x14ac:dyDescent="0.5">
      <c r="B18" s="160" t="s">
        <v>25</v>
      </c>
      <c r="C18" s="43">
        <f>残高試算表B!G13</f>
        <v>-1664894.1240000001</v>
      </c>
      <c r="D18" s="174" t="s">
        <v>26</v>
      </c>
      <c r="E18" s="46">
        <f>残高試算表B!G72</f>
        <v>0</v>
      </c>
    </row>
    <row r="19" spans="2:5" ht="14.1" customHeight="1" x14ac:dyDescent="0.5">
      <c r="B19" s="160" t="s">
        <v>27</v>
      </c>
      <c r="C19" s="43">
        <f>残高試算表B!G14</f>
        <v>0</v>
      </c>
      <c r="D19" s="174" t="s">
        <v>28</v>
      </c>
      <c r="E19" s="46">
        <f>残高試算表B!G73</f>
        <v>0</v>
      </c>
    </row>
    <row r="20" spans="2:5" ht="14.1" customHeight="1" x14ac:dyDescent="0.5">
      <c r="B20" s="160" t="s">
        <v>29</v>
      </c>
      <c r="C20" s="43">
        <f>残高試算表B!G15</f>
        <v>0</v>
      </c>
      <c r="D20" s="174" t="s">
        <v>30</v>
      </c>
      <c r="E20" s="46">
        <f>残高試算表B!G74</f>
        <v>61143.22</v>
      </c>
    </row>
    <row r="21" spans="2:5" ht="14.1" customHeight="1" x14ac:dyDescent="0.5">
      <c r="B21" s="160" t="s">
        <v>31</v>
      </c>
      <c r="C21" s="43">
        <f>残高試算表B!G16</f>
        <v>0</v>
      </c>
      <c r="D21" s="174" t="s">
        <v>32</v>
      </c>
      <c r="E21" s="46">
        <f>残高試算表B!G75</f>
        <v>16519.932000000001</v>
      </c>
    </row>
    <row r="22" spans="2:5" ht="14.1" customHeight="1" x14ac:dyDescent="0.5">
      <c r="B22" s="160" t="s">
        <v>33</v>
      </c>
      <c r="C22" s="43">
        <f>残高試算表B!G17</f>
        <v>0</v>
      </c>
      <c r="D22" s="174" t="s">
        <v>34</v>
      </c>
      <c r="E22" s="46">
        <f>残高試算表B!G76</f>
        <v>0</v>
      </c>
    </row>
    <row r="23" spans="2:5" ht="14.1" customHeight="1" x14ac:dyDescent="0.5">
      <c r="B23" s="160" t="s">
        <v>35</v>
      </c>
      <c r="C23" s="43">
        <f>残高試算表B!G18</f>
        <v>0</v>
      </c>
      <c r="D23" s="175" t="s">
        <v>36</v>
      </c>
      <c r="E23" s="47">
        <f>残高試算表B!G61</f>
        <v>5858899.6749999998</v>
      </c>
    </row>
    <row r="24" spans="2:5" ht="14.1" customHeight="1" x14ac:dyDescent="0.5">
      <c r="B24" s="160" t="s">
        <v>37</v>
      </c>
      <c r="C24" s="43">
        <f>残高試算表B!G19</f>
        <v>0</v>
      </c>
      <c r="D24" s="174" t="s">
        <v>38</v>
      </c>
      <c r="E24" s="46"/>
    </row>
    <row r="25" spans="2:5" ht="14.1" customHeight="1" x14ac:dyDescent="0.5">
      <c r="B25" s="160" t="s">
        <v>39</v>
      </c>
      <c r="C25" s="43">
        <f>残高試算表B!G20</f>
        <v>128271.6</v>
      </c>
      <c r="D25" s="174" t="s">
        <v>40</v>
      </c>
      <c r="E25" s="46">
        <f>残高試算表B!G78</f>
        <v>13555075.046</v>
      </c>
    </row>
    <row r="26" spans="2:5" ht="14.1" customHeight="1" x14ac:dyDescent="0.5">
      <c r="B26" s="160" t="s">
        <v>41</v>
      </c>
      <c r="C26" s="43">
        <f>残高試算表B!G21</f>
        <v>-83059.56</v>
      </c>
      <c r="D26" s="174" t="s">
        <v>606</v>
      </c>
      <c r="E26" s="46">
        <f>残高試算表B!G79</f>
        <v>-5427827.2010000004</v>
      </c>
    </row>
    <row r="27" spans="2:5" ht="14.1" customHeight="1" x14ac:dyDescent="0.5">
      <c r="B27" s="160" t="s">
        <v>43</v>
      </c>
      <c r="C27" s="43">
        <f>残高試算表B!G22</f>
        <v>2542.3200000000002</v>
      </c>
      <c r="D27" s="174" t="s">
        <v>607</v>
      </c>
      <c r="E27" s="46">
        <f>残高試算表B!G80</f>
        <v>0</v>
      </c>
    </row>
    <row r="28" spans="2:5" ht="14.1" customHeight="1" x14ac:dyDescent="0.5">
      <c r="B28" s="160" t="s">
        <v>45</v>
      </c>
      <c r="C28" s="43">
        <f>残高試算表B!G23</f>
        <v>4065420.716</v>
      </c>
      <c r="D28" s="174" t="s">
        <v>44</v>
      </c>
      <c r="E28" s="46"/>
    </row>
    <row r="29" spans="2:5" ht="14.1" customHeight="1" x14ac:dyDescent="0.5">
      <c r="B29" s="160" t="s">
        <v>11</v>
      </c>
      <c r="C29" s="43">
        <f>残高試算表B!G24</f>
        <v>33524.9</v>
      </c>
      <c r="D29" s="174" t="s">
        <v>44</v>
      </c>
      <c r="E29" s="46"/>
    </row>
    <row r="30" spans="2:5" ht="14.1" customHeight="1" x14ac:dyDescent="0.5">
      <c r="B30" s="160" t="s">
        <v>19</v>
      </c>
      <c r="C30" s="43">
        <f>残高試算表B!G25</f>
        <v>998559.46</v>
      </c>
      <c r="D30" s="174" t="s">
        <v>44</v>
      </c>
      <c r="E30" s="46"/>
    </row>
    <row r="31" spans="2:5" ht="14.1" customHeight="1" x14ac:dyDescent="0.5">
      <c r="B31" s="160" t="s">
        <v>21</v>
      </c>
      <c r="C31" s="43">
        <f>残高試算表B!G26</f>
        <v>-719458.67200000002</v>
      </c>
      <c r="D31" s="174" t="s">
        <v>44</v>
      </c>
      <c r="E31" s="46"/>
    </row>
    <row r="32" spans="2:5" ht="14.1" customHeight="1" x14ac:dyDescent="0.5">
      <c r="B32" s="160" t="s">
        <v>23</v>
      </c>
      <c r="C32" s="43">
        <f>残高試算表B!G27</f>
        <v>62350806.409999996</v>
      </c>
      <c r="D32" s="174" t="s">
        <v>44</v>
      </c>
      <c r="E32" s="46"/>
    </row>
    <row r="33" spans="2:5" ht="14.1" customHeight="1" x14ac:dyDescent="0.5">
      <c r="B33" s="160" t="s">
        <v>25</v>
      </c>
      <c r="C33" s="43">
        <f>残高試算表B!G28</f>
        <v>-58609401.818000004</v>
      </c>
      <c r="D33" s="174" t="s">
        <v>44</v>
      </c>
      <c r="E33" s="46"/>
    </row>
    <row r="34" spans="2:5" ht="14.1" customHeight="1" x14ac:dyDescent="0.5">
      <c r="B34" s="160" t="s">
        <v>46</v>
      </c>
      <c r="C34" s="43">
        <f>残高試算表B!G29</f>
        <v>5346</v>
      </c>
      <c r="D34" s="174" t="s">
        <v>44</v>
      </c>
      <c r="E34" s="46"/>
    </row>
    <row r="35" spans="2:5" ht="14.1" customHeight="1" x14ac:dyDescent="0.5">
      <c r="B35" s="160" t="s">
        <v>41</v>
      </c>
      <c r="C35" s="43">
        <f>残高試算表B!G30</f>
        <v>-1785.5640000000001</v>
      </c>
      <c r="D35" s="174" t="s">
        <v>44</v>
      </c>
      <c r="E35" s="46"/>
    </row>
    <row r="36" spans="2:5" ht="14.1" customHeight="1" x14ac:dyDescent="0.5">
      <c r="B36" s="160" t="s">
        <v>43</v>
      </c>
      <c r="C36" s="43">
        <f>残高試算表B!G31</f>
        <v>7830</v>
      </c>
      <c r="D36" s="174" t="s">
        <v>44</v>
      </c>
      <c r="E36" s="46"/>
    </row>
    <row r="37" spans="2:5" ht="14.1" customHeight="1" x14ac:dyDescent="0.5">
      <c r="B37" s="160" t="s">
        <v>47</v>
      </c>
      <c r="C37" s="43">
        <f>残高試算表B!G32</f>
        <v>997114.255</v>
      </c>
      <c r="D37" s="174" t="s">
        <v>44</v>
      </c>
      <c r="E37" s="46"/>
    </row>
    <row r="38" spans="2:5" ht="14.1" customHeight="1" x14ac:dyDescent="0.5">
      <c r="B38" s="160" t="s">
        <v>48</v>
      </c>
      <c r="C38" s="43">
        <f>残高試算表B!G33</f>
        <v>-934319.61499999999</v>
      </c>
      <c r="D38" s="174" t="s">
        <v>44</v>
      </c>
      <c r="E38" s="46"/>
    </row>
    <row r="39" spans="2:5" ht="14.1" customHeight="1" x14ac:dyDescent="0.5">
      <c r="B39" s="160" t="s">
        <v>49</v>
      </c>
      <c r="C39" s="43">
        <f>残高試算表B!G34</f>
        <v>0</v>
      </c>
      <c r="D39" s="174" t="s">
        <v>44</v>
      </c>
      <c r="E39" s="46"/>
    </row>
    <row r="40" spans="2:5" ht="14.1" customHeight="1" x14ac:dyDescent="0.5">
      <c r="B40" s="160" t="s">
        <v>50</v>
      </c>
      <c r="C40" s="43">
        <f>残高試算表B!G35</f>
        <v>0</v>
      </c>
      <c r="D40" s="174" t="s">
        <v>44</v>
      </c>
      <c r="E40" s="46"/>
    </row>
    <row r="41" spans="2:5" ht="14.1" customHeight="1" x14ac:dyDescent="0.5">
      <c r="B41" s="160" t="s">
        <v>34</v>
      </c>
      <c r="C41" s="43">
        <f>残高試算表B!G36</f>
        <v>0</v>
      </c>
      <c r="D41" s="174" t="s">
        <v>44</v>
      </c>
      <c r="E41" s="46"/>
    </row>
    <row r="42" spans="2:5" ht="14.1" customHeight="1" x14ac:dyDescent="0.5">
      <c r="B42" s="160" t="s">
        <v>51</v>
      </c>
      <c r="C42" s="43">
        <f>残高試算表B!G37</f>
        <v>2202182.952</v>
      </c>
      <c r="D42" s="174" t="s">
        <v>44</v>
      </c>
      <c r="E42" s="46"/>
    </row>
    <row r="43" spans="2:5" ht="14.1" customHeight="1" x14ac:dyDescent="0.5">
      <c r="B43" s="160" t="s">
        <v>52</v>
      </c>
      <c r="C43" s="43">
        <f>残高試算表B!G38</f>
        <v>224376.24</v>
      </c>
      <c r="D43" s="174" t="s">
        <v>44</v>
      </c>
      <c r="E43" s="46"/>
    </row>
    <row r="44" spans="2:5" ht="14.1" customHeight="1" x14ac:dyDescent="0.5">
      <c r="B44" s="160" t="s">
        <v>53</v>
      </c>
      <c r="C44" s="43">
        <f>残高試算表B!G39</f>
        <v>0</v>
      </c>
      <c r="D44" s="174" t="s">
        <v>44</v>
      </c>
      <c r="E44" s="46"/>
    </row>
    <row r="45" spans="2:5" ht="14.1" customHeight="1" x14ac:dyDescent="0.5">
      <c r="B45" s="160" t="s">
        <v>54</v>
      </c>
      <c r="C45" s="43">
        <f>残高試算表B!G40</f>
        <v>224376.24</v>
      </c>
      <c r="D45" s="174" t="s">
        <v>44</v>
      </c>
      <c r="E45" s="46"/>
    </row>
    <row r="46" spans="2:5" ht="14.1" customHeight="1" x14ac:dyDescent="0.5">
      <c r="B46" s="160" t="s">
        <v>46</v>
      </c>
      <c r="C46" s="43">
        <f>残高試算表B!G41</f>
        <v>0</v>
      </c>
      <c r="D46" s="174" t="s">
        <v>44</v>
      </c>
      <c r="E46" s="46"/>
    </row>
    <row r="47" spans="2:5" ht="14.1" customHeight="1" x14ac:dyDescent="0.5">
      <c r="B47" s="160" t="s">
        <v>56</v>
      </c>
      <c r="C47" s="43">
        <f>残高試算表B!G42</f>
        <v>22165.733</v>
      </c>
      <c r="D47" s="174" t="s">
        <v>44</v>
      </c>
      <c r="E47" s="46"/>
    </row>
    <row r="48" spans="2:5" ht="14.1" customHeight="1" x14ac:dyDescent="0.5">
      <c r="B48" s="160" t="s">
        <v>57</v>
      </c>
      <c r="C48" s="43">
        <f>残高試算表B!G43</f>
        <v>109341.58</v>
      </c>
      <c r="D48" s="174" t="s">
        <v>44</v>
      </c>
      <c r="E48" s="46"/>
    </row>
    <row r="49" spans="2:5" ht="14.1" customHeight="1" x14ac:dyDescent="0.5">
      <c r="B49" s="160" t="s">
        <v>58</v>
      </c>
      <c r="C49" s="43">
        <f>残高試算表B!G44</f>
        <v>1847686.304</v>
      </c>
      <c r="D49" s="174" t="s">
        <v>44</v>
      </c>
      <c r="E49" s="46"/>
    </row>
    <row r="50" spans="2:5" ht="14.1" customHeight="1" x14ac:dyDescent="0.5">
      <c r="B50" s="160" t="s">
        <v>59</v>
      </c>
      <c r="C50" s="43">
        <f>残高試算表B!G45</f>
        <v>0</v>
      </c>
      <c r="D50" s="174" t="s">
        <v>44</v>
      </c>
      <c r="E50" s="46"/>
    </row>
    <row r="51" spans="2:5" ht="14.1" customHeight="1" x14ac:dyDescent="0.5">
      <c r="B51" s="160" t="s">
        <v>46</v>
      </c>
      <c r="C51" s="43">
        <f>残高試算表B!G46</f>
        <v>1847686.304</v>
      </c>
      <c r="D51" s="174" t="s">
        <v>44</v>
      </c>
      <c r="E51" s="46"/>
    </row>
    <row r="52" spans="2:5" ht="14.1" customHeight="1" x14ac:dyDescent="0.5">
      <c r="B52" s="160" t="s">
        <v>34</v>
      </c>
      <c r="C52" s="43">
        <f>残高試算表B!G47</f>
        <v>0</v>
      </c>
      <c r="D52" s="174" t="s">
        <v>44</v>
      </c>
      <c r="E52" s="46"/>
    </row>
    <row r="53" spans="2:5" ht="14.1" customHeight="1" x14ac:dyDescent="0.5">
      <c r="B53" s="160" t="s">
        <v>60</v>
      </c>
      <c r="C53" s="43">
        <f>残高試算表B!G48</f>
        <v>-1386.905</v>
      </c>
      <c r="D53" s="174" t="s">
        <v>44</v>
      </c>
      <c r="E53" s="46"/>
    </row>
    <row r="54" spans="2:5" ht="14.1" customHeight="1" x14ac:dyDescent="0.5">
      <c r="B54" s="160" t="s">
        <v>598</v>
      </c>
      <c r="C54" s="43">
        <f>残高試算表B!G49</f>
        <v>1230792.0330000001</v>
      </c>
      <c r="D54" s="174" t="s">
        <v>44</v>
      </c>
      <c r="E54" s="46"/>
    </row>
    <row r="55" spans="2:5" ht="14.1" customHeight="1" x14ac:dyDescent="0.5">
      <c r="B55" s="160" t="s">
        <v>62</v>
      </c>
      <c r="C55" s="43">
        <f>残高試算表B!G50</f>
        <v>426263.78700000001</v>
      </c>
      <c r="D55" s="174" t="s">
        <v>44</v>
      </c>
      <c r="E55" s="46"/>
    </row>
    <row r="56" spans="2:5" ht="14.1" customHeight="1" x14ac:dyDescent="0.5">
      <c r="B56" s="160" t="s">
        <v>63</v>
      </c>
      <c r="C56" s="43">
        <f>残高試算表B!G51</f>
        <v>5105.799</v>
      </c>
      <c r="D56" s="174" t="s">
        <v>44</v>
      </c>
      <c r="E56" s="46"/>
    </row>
    <row r="57" spans="2:5" ht="14.1" customHeight="1" x14ac:dyDescent="0.5">
      <c r="B57" s="160" t="s">
        <v>64</v>
      </c>
      <c r="C57" s="43">
        <f>残高試算表B!G52</f>
        <v>0</v>
      </c>
      <c r="D57" s="174" t="s">
        <v>44</v>
      </c>
      <c r="E57" s="46"/>
    </row>
    <row r="58" spans="2:5" ht="14.1" customHeight="1" x14ac:dyDescent="0.5">
      <c r="B58" s="160" t="s">
        <v>65</v>
      </c>
      <c r="C58" s="43">
        <f>残高試算表B!G53</f>
        <v>799719.55900000001</v>
      </c>
      <c r="D58" s="174" t="s">
        <v>44</v>
      </c>
      <c r="E58" s="46"/>
    </row>
    <row r="59" spans="2:5" ht="14.1" customHeight="1" x14ac:dyDescent="0.5">
      <c r="B59" s="160" t="s">
        <v>66</v>
      </c>
      <c r="C59" s="43">
        <f>残高試算表B!G54</f>
        <v>670753.85600000003</v>
      </c>
      <c r="D59" s="174" t="s">
        <v>44</v>
      </c>
      <c r="E59" s="46"/>
    </row>
    <row r="60" spans="2:5" ht="14.1" customHeight="1" x14ac:dyDescent="0.5">
      <c r="B60" s="160" t="s">
        <v>67</v>
      </c>
      <c r="C60" s="43">
        <f>残高試算表B!G55</f>
        <v>128965.70299999999</v>
      </c>
      <c r="D60" s="174" t="s">
        <v>44</v>
      </c>
      <c r="E60" s="46"/>
    </row>
    <row r="61" spans="2:5" ht="14.1" customHeight="1" x14ac:dyDescent="0.5">
      <c r="B61" s="160" t="s">
        <v>68</v>
      </c>
      <c r="C61" s="43">
        <f>残高試算表B!G56</f>
        <v>0</v>
      </c>
      <c r="D61" s="174" t="s">
        <v>44</v>
      </c>
      <c r="E61" s="46"/>
    </row>
    <row r="62" spans="2:5" ht="14.1" customHeight="1" x14ac:dyDescent="0.5">
      <c r="B62" s="160" t="s">
        <v>69</v>
      </c>
      <c r="C62" s="43">
        <f>残高試算表B!G57</f>
        <v>0</v>
      </c>
      <c r="D62" s="174" t="s">
        <v>44</v>
      </c>
      <c r="E62" s="46"/>
    </row>
    <row r="63" spans="2:5" ht="14.1" customHeight="1" x14ac:dyDescent="0.5">
      <c r="B63" s="160" t="s">
        <v>70</v>
      </c>
      <c r="C63" s="43">
        <f>残高試算表B!G58</f>
        <v>-297.11200000000002</v>
      </c>
      <c r="D63" s="174" t="s">
        <v>44</v>
      </c>
      <c r="E63" s="146"/>
    </row>
    <row r="64" spans="2:5" ht="14.1" customHeight="1" thickBot="1" x14ac:dyDescent="0.55000000000000004">
      <c r="B64" s="160" t="s">
        <v>599</v>
      </c>
      <c r="C64" s="43">
        <f>残高試算表B!G59</f>
        <v>0</v>
      </c>
      <c r="D64" s="176" t="s">
        <v>71</v>
      </c>
      <c r="E64" s="48">
        <f>残高試算表B!G77</f>
        <v>8127247.8449999997</v>
      </c>
    </row>
    <row r="65" spans="2:5" ht="14.1" customHeight="1" thickBot="1" x14ac:dyDescent="0.55000000000000004">
      <c r="B65" s="161" t="s">
        <v>72</v>
      </c>
      <c r="C65" s="44">
        <f>残高試算表B!G2</f>
        <v>13986147.52</v>
      </c>
      <c r="D65" s="177" t="s">
        <v>73</v>
      </c>
      <c r="E65" s="49">
        <f>残高試算表B!G60</f>
        <v>13986147.52</v>
      </c>
    </row>
    <row r="66" spans="2:5" ht="13.95" customHeight="1" x14ac:dyDescent="0.5">
      <c r="B66" s="178"/>
      <c r="C66" s="179"/>
      <c r="D66" s="178"/>
      <c r="E66" s="179"/>
    </row>
    <row r="67" spans="2:5" ht="13.95" customHeight="1" x14ac:dyDescent="0.5">
      <c r="B67" s="178"/>
      <c r="C67" s="179"/>
      <c r="D67" s="178"/>
      <c r="E67" s="179"/>
    </row>
    <row r="68" spans="2:5" ht="13.95" customHeight="1" x14ac:dyDescent="0.5">
      <c r="B68" s="178"/>
      <c r="C68" s="179"/>
      <c r="D68" s="178"/>
      <c r="E68" s="179"/>
    </row>
    <row r="69" spans="2:5" ht="13.95" customHeight="1" x14ac:dyDescent="0.5">
      <c r="B69" s="178"/>
      <c r="C69" s="179"/>
      <c r="D69" s="178"/>
      <c r="E69" s="179"/>
    </row>
    <row r="70" spans="2:5" ht="13.95" customHeight="1" x14ac:dyDescent="0.5">
      <c r="B70" s="178"/>
      <c r="C70" s="179"/>
      <c r="D70" s="178"/>
      <c r="E70" s="179"/>
    </row>
    <row r="71" spans="2:5" ht="13.95" customHeight="1" x14ac:dyDescent="0.5">
      <c r="B71" s="178"/>
      <c r="C71" s="179"/>
      <c r="D71" s="178"/>
      <c r="E71" s="179"/>
    </row>
    <row r="72" spans="2:5" ht="13.95" customHeight="1" x14ac:dyDescent="0.5">
      <c r="B72" s="178"/>
      <c r="C72" s="179"/>
      <c r="D72" s="178"/>
      <c r="E72" s="179"/>
    </row>
    <row r="73" spans="2:5" ht="13.95" customHeight="1" x14ac:dyDescent="0.5">
      <c r="B73" s="178"/>
      <c r="C73" s="179"/>
      <c r="D73" s="178"/>
      <c r="E73" s="179"/>
    </row>
    <row r="74" spans="2:5" ht="13.95" customHeight="1" x14ac:dyDescent="0.5">
      <c r="B74" s="178"/>
      <c r="C74" s="179"/>
      <c r="D74" s="178"/>
      <c r="E74" s="179"/>
    </row>
    <row r="75" spans="2:5" ht="13.95" customHeight="1" x14ac:dyDescent="0.5">
      <c r="B75" s="178"/>
      <c r="C75" s="179"/>
      <c r="D75" s="178"/>
      <c r="E75" s="179"/>
    </row>
    <row r="76" spans="2:5" ht="13.95" customHeight="1" x14ac:dyDescent="0.5">
      <c r="B76" s="178"/>
      <c r="C76" s="179"/>
      <c r="D76" s="178"/>
      <c r="E76" s="179"/>
    </row>
    <row r="77" spans="2:5" ht="13.95" customHeight="1" x14ac:dyDescent="0.5">
      <c r="B77" s="178"/>
      <c r="C77" s="179"/>
      <c r="D77" s="178"/>
      <c r="E77" s="179"/>
    </row>
    <row r="78" spans="2:5" ht="13.95" customHeight="1" x14ac:dyDescent="0.5">
      <c r="B78" s="178"/>
      <c r="C78" s="179"/>
      <c r="D78" s="178"/>
      <c r="E78" s="179"/>
    </row>
    <row r="79" spans="2:5" ht="13.95" customHeight="1" x14ac:dyDescent="0.5">
      <c r="B79" s="178"/>
      <c r="C79" s="179"/>
      <c r="D79" s="178"/>
      <c r="E79" s="179"/>
    </row>
    <row r="80" spans="2:5" ht="13.95" customHeight="1" x14ac:dyDescent="0.5">
      <c r="B80" s="178"/>
      <c r="C80" s="179"/>
      <c r="D80" s="178"/>
      <c r="E80" s="179"/>
    </row>
    <row r="81" spans="2:5" ht="13.95" customHeight="1" x14ac:dyDescent="0.5">
      <c r="B81" s="178"/>
      <c r="C81" s="179"/>
      <c r="D81" s="178"/>
      <c r="E81" s="179"/>
    </row>
    <row r="82" spans="2:5" ht="13.95" customHeight="1" x14ac:dyDescent="0.5">
      <c r="B82" s="178"/>
      <c r="C82" s="179"/>
      <c r="D82" s="178"/>
      <c r="E82" s="179"/>
    </row>
    <row r="83" spans="2:5" ht="13.95" customHeight="1" x14ac:dyDescent="0.5">
      <c r="B83" s="178"/>
      <c r="C83" s="179"/>
      <c r="D83" s="178"/>
      <c r="E83" s="179"/>
    </row>
    <row r="84" spans="2:5" ht="13.95" customHeight="1" x14ac:dyDescent="0.5">
      <c r="B84" s="178"/>
      <c r="C84" s="179"/>
      <c r="D84" s="178"/>
      <c r="E84" s="179"/>
    </row>
  </sheetData>
  <mergeCells count="2">
    <mergeCell ref="B2:E2"/>
    <mergeCell ref="B3:E3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24BD-2D9D-4D5E-BC20-FB9B0C0FB6A4}">
  <sheetPr codeName="Sheet4">
    <pageSetUpPr fitToPage="1"/>
  </sheetPr>
  <dimension ref="A1:C60"/>
  <sheetViews>
    <sheetView showGridLines="0" topLeftCell="B1" zoomScaleNormal="100" workbookViewId="0">
      <selection activeCell="B1" sqref="B1"/>
    </sheetView>
  </sheetViews>
  <sheetFormatPr defaultColWidth="8.6328125" defaultRowHeight="13.2" x14ac:dyDescent="0.5"/>
  <cols>
    <col min="1" max="1" width="8.984375E-2" style="1" hidden="1" customWidth="1"/>
    <col min="2" max="2" width="45.6328125" style="1" customWidth="1"/>
    <col min="3" max="3" width="25.54296875" style="7" customWidth="1"/>
    <col min="4" max="4" width="2.54296875" style="1" customWidth="1"/>
    <col min="5" max="16384" width="8.6328125" style="1"/>
  </cols>
  <sheetData>
    <row r="1" spans="2:3" x14ac:dyDescent="0.5">
      <c r="C1" s="157" t="s">
        <v>1081</v>
      </c>
    </row>
    <row r="2" spans="2:3" ht="26.4" customHeight="1" x14ac:dyDescent="0.5">
      <c r="B2" s="182" t="s">
        <v>603</v>
      </c>
      <c r="C2" s="183"/>
    </row>
    <row r="3" spans="2:3" x14ac:dyDescent="0.5">
      <c r="B3" s="188" t="str">
        <f>データ!$S$2</f>
        <v>自　令和06年04月01日</v>
      </c>
      <c r="C3" s="183"/>
    </row>
    <row r="4" spans="2:3" x14ac:dyDescent="0.5">
      <c r="B4" s="188" t="str">
        <f>データ!$T$2</f>
        <v>至　令和07年03月31日</v>
      </c>
      <c r="C4" s="183"/>
    </row>
    <row r="5" spans="2:3" x14ac:dyDescent="0.5">
      <c r="B5" s="151" t="str">
        <f>データ!$Q$2</f>
        <v>自治体名：関川村</v>
      </c>
      <c r="C5" s="156"/>
    </row>
    <row r="6" spans="2:3" ht="13.8" thickBot="1" x14ac:dyDescent="0.55000000000000004">
      <c r="B6" s="154" t="str">
        <f>データ!$R$2</f>
        <v>会計：一般会計等</v>
      </c>
      <c r="C6" s="157" t="str">
        <f>データ!$U$2</f>
        <v>（単位：千円）</v>
      </c>
    </row>
    <row r="7" spans="2:3" ht="13.8" thickBot="1" x14ac:dyDescent="0.55000000000000004">
      <c r="B7" s="138" t="s">
        <v>1</v>
      </c>
      <c r="C7" s="139" t="s">
        <v>2</v>
      </c>
    </row>
    <row r="8" spans="2:3" ht="15" customHeight="1" x14ac:dyDescent="0.5">
      <c r="B8" s="162" t="s">
        <v>75</v>
      </c>
      <c r="C8" s="9">
        <f>残高試算表B!G82</f>
        <v>6245043.0470000003</v>
      </c>
    </row>
    <row r="9" spans="2:3" ht="15" customHeight="1" x14ac:dyDescent="0.5">
      <c r="B9" s="162" t="s">
        <v>76</v>
      </c>
      <c r="C9" s="9">
        <f>残高試算表B!G83</f>
        <v>3399077.4010000001</v>
      </c>
    </row>
    <row r="10" spans="2:3" ht="15" customHeight="1" x14ac:dyDescent="0.5">
      <c r="B10" s="162" t="s">
        <v>77</v>
      </c>
      <c r="C10" s="9">
        <f>残高試算表B!G84</f>
        <v>965905.33100000001</v>
      </c>
    </row>
    <row r="11" spans="2:3" ht="15" customHeight="1" x14ac:dyDescent="0.5">
      <c r="B11" s="162" t="s">
        <v>179</v>
      </c>
      <c r="C11" s="9">
        <f>残高試算表B!G85</f>
        <v>734236.10699999996</v>
      </c>
    </row>
    <row r="12" spans="2:3" ht="15" customHeight="1" x14ac:dyDescent="0.5">
      <c r="B12" s="162" t="s">
        <v>78</v>
      </c>
      <c r="C12" s="9">
        <f>残高試算表B!G86</f>
        <v>61143.22</v>
      </c>
    </row>
    <row r="13" spans="2:3" ht="15" customHeight="1" x14ac:dyDescent="0.5">
      <c r="B13" s="162" t="s">
        <v>79</v>
      </c>
      <c r="C13" s="9">
        <f>残高試算表B!G87</f>
        <v>9004</v>
      </c>
    </row>
    <row r="14" spans="2:3" ht="15" customHeight="1" x14ac:dyDescent="0.5">
      <c r="B14" s="162" t="s">
        <v>80</v>
      </c>
      <c r="C14" s="9">
        <f>残高試算表B!G88</f>
        <v>161522.00399999999</v>
      </c>
    </row>
    <row r="15" spans="2:3" ht="15" customHeight="1" x14ac:dyDescent="0.5">
      <c r="B15" s="162" t="s">
        <v>81</v>
      </c>
      <c r="C15" s="9">
        <f>残高試算表B!G89</f>
        <v>2235988.8319999999</v>
      </c>
    </row>
    <row r="16" spans="2:3" ht="15" customHeight="1" x14ac:dyDescent="0.5">
      <c r="B16" s="162" t="s">
        <v>82</v>
      </c>
      <c r="C16" s="9">
        <f>残高試算表B!G90</f>
        <v>1472718.9169999999</v>
      </c>
    </row>
    <row r="17" spans="2:3" ht="15" customHeight="1" x14ac:dyDescent="0.5">
      <c r="B17" s="162" t="s">
        <v>83</v>
      </c>
      <c r="C17" s="9">
        <f>残高試算表B!G91</f>
        <v>180407.64600000001</v>
      </c>
    </row>
    <row r="18" spans="2:3" ht="15" customHeight="1" x14ac:dyDescent="0.5">
      <c r="B18" s="162" t="s">
        <v>84</v>
      </c>
      <c r="C18" s="9">
        <f>残高試算表B!G92</f>
        <v>582862.26899999997</v>
      </c>
    </row>
    <row r="19" spans="2:3" ht="15" customHeight="1" x14ac:dyDescent="0.5">
      <c r="B19" s="162" t="s">
        <v>85</v>
      </c>
      <c r="C19" s="9">
        <f>残高試算表B!G93</f>
        <v>0</v>
      </c>
    </row>
    <row r="20" spans="2:3" ht="15" customHeight="1" x14ac:dyDescent="0.5">
      <c r="B20" s="162" t="s">
        <v>86</v>
      </c>
      <c r="C20" s="9">
        <f>残高試算表B!G94</f>
        <v>197183.23800000001</v>
      </c>
    </row>
    <row r="21" spans="2:3" ht="15" customHeight="1" x14ac:dyDescent="0.5">
      <c r="B21" s="162" t="s">
        <v>87</v>
      </c>
      <c r="C21" s="9">
        <f>残高試算表B!G95</f>
        <v>13594.227000000001</v>
      </c>
    </row>
    <row r="22" spans="2:3" ht="15" customHeight="1" x14ac:dyDescent="0.5">
      <c r="B22" s="162" t="s">
        <v>88</v>
      </c>
      <c r="C22" s="9">
        <f>残高試算表B!G96</f>
        <v>898.66800000000001</v>
      </c>
    </row>
    <row r="23" spans="2:3" ht="15" customHeight="1" x14ac:dyDescent="0.5">
      <c r="B23" s="162" t="s">
        <v>89</v>
      </c>
      <c r="C23" s="9">
        <f>残高試算表B!G97</f>
        <v>182690.34299999999</v>
      </c>
    </row>
    <row r="24" spans="2:3" ht="15" customHeight="1" x14ac:dyDescent="0.5">
      <c r="B24" s="162" t="s">
        <v>90</v>
      </c>
      <c r="C24" s="9">
        <f>残高試算表B!G98</f>
        <v>2845965.6460000002</v>
      </c>
    </row>
    <row r="25" spans="2:3" ht="15" customHeight="1" x14ac:dyDescent="0.5">
      <c r="B25" s="162" t="s">
        <v>91</v>
      </c>
      <c r="C25" s="9">
        <f>残高試算表B!G99</f>
        <v>2569233.872</v>
      </c>
    </row>
    <row r="26" spans="2:3" ht="15" customHeight="1" x14ac:dyDescent="0.5">
      <c r="B26" s="162" t="s">
        <v>92</v>
      </c>
      <c r="C26" s="9">
        <f>残高試算表B!G100</f>
        <v>275764.223</v>
      </c>
    </row>
    <row r="27" spans="2:3" ht="15" customHeight="1" x14ac:dyDescent="0.5">
      <c r="B27" s="162" t="s">
        <v>94</v>
      </c>
      <c r="C27" s="9">
        <f>残高試算表B!G101</f>
        <v>967.55100000000004</v>
      </c>
    </row>
    <row r="28" spans="2:3" ht="15" customHeight="1" x14ac:dyDescent="0.5">
      <c r="B28" s="162" t="s">
        <v>95</v>
      </c>
      <c r="C28" s="9">
        <f>残高試算表B!G102</f>
        <v>369785.60700000002</v>
      </c>
    </row>
    <row r="29" spans="2:3" ht="15" customHeight="1" x14ac:dyDescent="0.5">
      <c r="B29" s="162" t="s">
        <v>96</v>
      </c>
      <c r="C29" s="9">
        <f>残高試算表B!G103</f>
        <v>100080.822</v>
      </c>
    </row>
    <row r="30" spans="2:3" ht="15" customHeight="1" x14ac:dyDescent="0.5">
      <c r="B30" s="162" t="s">
        <v>97</v>
      </c>
      <c r="C30" s="9">
        <f>残高試算表B!G104</f>
        <v>269704.78499999997</v>
      </c>
    </row>
    <row r="31" spans="2:3" ht="15" customHeight="1" x14ac:dyDescent="0.5">
      <c r="B31" s="163" t="s">
        <v>98</v>
      </c>
      <c r="C31" s="11">
        <f>残高試算表B!G81</f>
        <v>5875257.4400000004</v>
      </c>
    </row>
    <row r="32" spans="2:3" ht="15" customHeight="1" x14ac:dyDescent="0.5">
      <c r="B32" s="162" t="s">
        <v>99</v>
      </c>
      <c r="C32" s="9">
        <f>残高試算表B!G106</f>
        <v>608021.10100000002</v>
      </c>
    </row>
    <row r="33" spans="2:3" ht="15" customHeight="1" x14ac:dyDescent="0.5">
      <c r="B33" s="162" t="s">
        <v>100</v>
      </c>
      <c r="C33" s="9">
        <f>残高試算表B!G107</f>
        <v>608021.1</v>
      </c>
    </row>
    <row r="34" spans="2:3" ht="15" customHeight="1" x14ac:dyDescent="0.5">
      <c r="B34" s="162" t="s">
        <v>101</v>
      </c>
      <c r="C34" s="9">
        <f>残高試算表B!G108</f>
        <v>1E-3</v>
      </c>
    </row>
    <row r="35" spans="2:3" ht="15" customHeight="1" x14ac:dyDescent="0.5">
      <c r="B35" s="162" t="s">
        <v>103</v>
      </c>
      <c r="C35" s="9">
        <f>残高試算表B!G109</f>
        <v>0</v>
      </c>
    </row>
    <row r="36" spans="2:3" ht="15" customHeight="1" x14ac:dyDescent="0.5">
      <c r="B36" s="162" t="s">
        <v>104</v>
      </c>
      <c r="C36" s="9">
        <f>残高試算表B!G110</f>
        <v>0</v>
      </c>
    </row>
    <row r="37" spans="2:3" ht="15" customHeight="1" x14ac:dyDescent="0.5">
      <c r="B37" s="162" t="s">
        <v>105</v>
      </c>
      <c r="C37" s="9">
        <f>残高試算表B!G111</f>
        <v>0</v>
      </c>
    </row>
    <row r="38" spans="2:3" ht="15" customHeight="1" x14ac:dyDescent="0.5">
      <c r="B38" s="162" t="s">
        <v>106</v>
      </c>
      <c r="C38" s="9">
        <f>残高試算表B!G112</f>
        <v>0</v>
      </c>
    </row>
    <row r="39" spans="2:3" ht="15" customHeight="1" thickBot="1" x14ac:dyDescent="0.55000000000000004">
      <c r="B39" s="162" t="s">
        <v>107</v>
      </c>
      <c r="C39" s="9">
        <f>残高試算表B!G113</f>
        <v>0</v>
      </c>
    </row>
    <row r="40" spans="2:3" ht="15" customHeight="1" thickBot="1" x14ac:dyDescent="0.55000000000000004">
      <c r="B40" s="165" t="s">
        <v>108</v>
      </c>
      <c r="C40" s="10">
        <f>残高試算表B!G105</f>
        <v>6483278.5410000002</v>
      </c>
    </row>
    <row r="41" spans="2:3" x14ac:dyDescent="0.5">
      <c r="B41" s="178"/>
      <c r="C41" s="179"/>
    </row>
    <row r="42" spans="2:3" x14ac:dyDescent="0.5">
      <c r="B42" s="178"/>
      <c r="C42" s="179"/>
    </row>
    <row r="43" spans="2:3" x14ac:dyDescent="0.5">
      <c r="B43" s="178"/>
      <c r="C43" s="179"/>
    </row>
    <row r="44" spans="2:3" x14ac:dyDescent="0.5">
      <c r="B44" s="178"/>
      <c r="C44" s="179"/>
    </row>
    <row r="45" spans="2:3" x14ac:dyDescent="0.5">
      <c r="B45" s="178"/>
      <c r="C45" s="179"/>
    </row>
    <row r="46" spans="2:3" x14ac:dyDescent="0.5">
      <c r="B46" s="178"/>
      <c r="C46" s="179"/>
    </row>
    <row r="47" spans="2:3" x14ac:dyDescent="0.5">
      <c r="B47" s="178"/>
      <c r="C47" s="179"/>
    </row>
    <row r="48" spans="2:3" x14ac:dyDescent="0.5">
      <c r="B48" s="178"/>
      <c r="C48" s="179"/>
    </row>
    <row r="49" spans="2:3" x14ac:dyDescent="0.5">
      <c r="B49" s="178"/>
      <c r="C49" s="179"/>
    </row>
    <row r="50" spans="2:3" x14ac:dyDescent="0.5">
      <c r="B50" s="178"/>
      <c r="C50" s="179"/>
    </row>
    <row r="51" spans="2:3" x14ac:dyDescent="0.5">
      <c r="B51" s="178"/>
      <c r="C51" s="179"/>
    </row>
    <row r="52" spans="2:3" x14ac:dyDescent="0.5">
      <c r="B52" s="178"/>
      <c r="C52" s="179"/>
    </row>
    <row r="53" spans="2:3" x14ac:dyDescent="0.5">
      <c r="B53" s="178"/>
      <c r="C53" s="179"/>
    </row>
    <row r="54" spans="2:3" x14ac:dyDescent="0.5">
      <c r="B54" s="178"/>
      <c r="C54" s="179"/>
    </row>
    <row r="55" spans="2:3" x14ac:dyDescent="0.5">
      <c r="B55" s="178"/>
      <c r="C55" s="179"/>
    </row>
    <row r="56" spans="2:3" x14ac:dyDescent="0.5">
      <c r="B56" s="178"/>
      <c r="C56" s="179"/>
    </row>
    <row r="57" spans="2:3" x14ac:dyDescent="0.5">
      <c r="B57" s="178"/>
      <c r="C57" s="179"/>
    </row>
    <row r="58" spans="2:3" x14ac:dyDescent="0.5">
      <c r="B58" s="178"/>
      <c r="C58" s="179"/>
    </row>
    <row r="59" spans="2:3" x14ac:dyDescent="0.5">
      <c r="B59" s="178"/>
      <c r="C59" s="179"/>
    </row>
    <row r="60" spans="2:3" x14ac:dyDescent="0.5">
      <c r="B60" s="178"/>
      <c r="C60" s="179"/>
    </row>
  </sheetData>
  <mergeCells count="3">
    <mergeCell ref="B2:C2"/>
    <mergeCell ref="B3:C3"/>
    <mergeCell ref="B4:C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B265-A405-456F-84E6-D6EDC4B83A09}">
  <sheetPr codeName="Sheet6">
    <pageSetUpPr fitToPage="1"/>
  </sheetPr>
  <dimension ref="A1:J53"/>
  <sheetViews>
    <sheetView showGridLines="0" topLeftCell="B1" zoomScaleNormal="100" workbookViewId="0">
      <selection activeCell="B1" sqref="B1"/>
    </sheetView>
  </sheetViews>
  <sheetFormatPr defaultColWidth="8.6328125" defaultRowHeight="16.8" x14ac:dyDescent="0.5"/>
  <cols>
    <col min="1" max="1" width="0.36328125" style="2" hidden="1" customWidth="1"/>
    <col min="2" max="2" width="25.54296875" style="2" customWidth="1"/>
    <col min="3" max="6" width="18.54296875" style="6" customWidth="1"/>
    <col min="7" max="7" width="1.453125" style="2" customWidth="1"/>
    <col min="8" max="16384" width="8.6328125" style="2"/>
  </cols>
  <sheetData>
    <row r="1" spans="2:10" ht="13.35" customHeight="1" x14ac:dyDescent="0.5">
      <c r="B1" s="1"/>
      <c r="C1" s="7"/>
      <c r="D1" s="7"/>
      <c r="E1" s="137"/>
      <c r="F1" s="157" t="s">
        <v>1082</v>
      </c>
    </row>
    <row r="2" spans="2:10" ht="26.4" customHeight="1" x14ac:dyDescent="0.5">
      <c r="B2" s="189" t="s">
        <v>602</v>
      </c>
      <c r="C2" s="189"/>
      <c r="D2" s="189"/>
      <c r="E2" s="189"/>
      <c r="F2" s="189"/>
    </row>
    <row r="3" spans="2:10" ht="17.7" customHeight="1" x14ac:dyDescent="0.5">
      <c r="B3" s="188" t="str">
        <f>データ!$S$2</f>
        <v>自　令和06年04月01日</v>
      </c>
      <c r="C3" s="188"/>
      <c r="D3" s="188"/>
      <c r="E3" s="188"/>
      <c r="F3" s="188"/>
    </row>
    <row r="4" spans="2:10" x14ac:dyDescent="0.5">
      <c r="B4" s="188" t="str">
        <f>データ!$T$2</f>
        <v>至　令和07年03月31日</v>
      </c>
      <c r="C4" s="188"/>
      <c r="D4" s="188"/>
      <c r="E4" s="188"/>
      <c r="F4" s="188"/>
      <c r="I4" s="187"/>
      <c r="J4" s="187"/>
    </row>
    <row r="5" spans="2:10" x14ac:dyDescent="0.5">
      <c r="B5" s="151" t="str">
        <f>データ!$Q$2</f>
        <v>自治体名：関川村</v>
      </c>
      <c r="C5" s="158"/>
      <c r="D5" s="158"/>
      <c r="E5" s="158"/>
      <c r="F5" s="158"/>
      <c r="I5" s="136"/>
      <c r="J5" s="136"/>
    </row>
    <row r="6" spans="2:10" ht="17.399999999999999" thickBot="1" x14ac:dyDescent="0.55000000000000004">
      <c r="B6" s="154" t="str">
        <f>データ!$R$2</f>
        <v>会計：一般会計等</v>
      </c>
      <c r="C6" s="159"/>
      <c r="D6" s="159"/>
      <c r="E6" s="157"/>
      <c r="F6" s="157" t="str">
        <f>データ!$U$2</f>
        <v>（単位：千円）</v>
      </c>
    </row>
    <row r="7" spans="2:10" ht="13.95" customHeight="1" x14ac:dyDescent="0.5">
      <c r="B7" s="190" t="s">
        <v>1</v>
      </c>
      <c r="C7" s="192" t="s">
        <v>110</v>
      </c>
      <c r="D7" s="140"/>
      <c r="E7" s="147"/>
      <c r="F7" s="148"/>
      <c r="G7" s="3"/>
    </row>
    <row r="8" spans="2:10" ht="13.95" customHeight="1" thickBot="1" x14ac:dyDescent="0.55000000000000004">
      <c r="B8" s="191"/>
      <c r="C8" s="193"/>
      <c r="D8" s="142" t="s">
        <v>111</v>
      </c>
      <c r="E8" s="149" t="s">
        <v>112</v>
      </c>
      <c r="F8" s="150" t="s">
        <v>600</v>
      </c>
      <c r="G8" s="3"/>
    </row>
    <row r="9" spans="2:10" ht="16.350000000000001" customHeight="1" x14ac:dyDescent="0.5">
      <c r="B9" s="166" t="s">
        <v>113</v>
      </c>
      <c r="C9" s="13">
        <f>残高試算表B!G114</f>
        <v>8065721.4740000004</v>
      </c>
      <c r="D9" s="13">
        <f>残高試算表B!G115</f>
        <v>13467163.441</v>
      </c>
      <c r="E9" s="13">
        <f>残高試算表B!G116</f>
        <v>-5401441.9670000002</v>
      </c>
      <c r="F9" s="14">
        <f>残高試算表B!G117</f>
        <v>0</v>
      </c>
      <c r="G9" s="3"/>
    </row>
    <row r="10" spans="2:10" ht="16.350000000000001" customHeight="1" x14ac:dyDescent="0.5">
      <c r="B10" s="167" t="s">
        <v>114</v>
      </c>
      <c r="C10" s="15">
        <f>残高試算表B!G118</f>
        <v>-6483278.5410000002</v>
      </c>
      <c r="D10" s="16"/>
      <c r="E10" s="50">
        <f>残高試算表B!G119</f>
        <v>-6483278.5410000002</v>
      </c>
      <c r="F10" s="57">
        <f>残高試算表B!G120</f>
        <v>0</v>
      </c>
      <c r="G10" s="4"/>
    </row>
    <row r="11" spans="2:10" ht="16.350000000000001" customHeight="1" x14ac:dyDescent="0.5">
      <c r="B11" s="167" t="s">
        <v>115</v>
      </c>
      <c r="C11" s="15">
        <f>残高試算表B!G121</f>
        <v>6539008.4340000004</v>
      </c>
      <c r="D11" s="18"/>
      <c r="E11" s="50">
        <f>残高試算表B!G122</f>
        <v>6539008.4340000004</v>
      </c>
      <c r="F11" s="25">
        <f>残高試算表B!G123</f>
        <v>0</v>
      </c>
      <c r="G11" s="4"/>
    </row>
    <row r="12" spans="2:10" ht="16.350000000000001" customHeight="1" x14ac:dyDescent="0.5">
      <c r="B12" s="167" t="s">
        <v>116</v>
      </c>
      <c r="C12" s="15">
        <f>残高試算表B!G124</f>
        <v>4292075.5209999997</v>
      </c>
      <c r="D12" s="18"/>
      <c r="E12" s="50">
        <f>残高試算表B!G125</f>
        <v>4292075.5209999997</v>
      </c>
      <c r="F12" s="25">
        <f>残高試算表B!G126</f>
        <v>0</v>
      </c>
      <c r="G12" s="4"/>
    </row>
    <row r="13" spans="2:10" ht="16.350000000000001" customHeight="1" x14ac:dyDescent="0.5">
      <c r="B13" s="167" t="s">
        <v>117</v>
      </c>
      <c r="C13" s="19">
        <f>残高試算表B!G127</f>
        <v>2246932.9130000002</v>
      </c>
      <c r="D13" s="18"/>
      <c r="E13" s="50">
        <f>残高試算表B!G128</f>
        <v>2246932.9130000002</v>
      </c>
      <c r="F13" s="60">
        <f>残高試算表B!G129</f>
        <v>0</v>
      </c>
      <c r="G13" s="4"/>
    </row>
    <row r="14" spans="2:10" ht="16.350000000000001" customHeight="1" x14ac:dyDescent="0.5">
      <c r="B14" s="168" t="s">
        <v>184</v>
      </c>
      <c r="C14" s="15">
        <f>残高試算表B!G130</f>
        <v>55729.892999999996</v>
      </c>
      <c r="D14" s="20"/>
      <c r="E14" s="51">
        <f>残高試算表B!G131</f>
        <v>55729.892999999996</v>
      </c>
      <c r="F14" s="21">
        <f>残高試算表B!G132</f>
        <v>0</v>
      </c>
      <c r="G14" s="4"/>
    </row>
    <row r="15" spans="2:10" ht="16.350000000000001" customHeight="1" x14ac:dyDescent="0.5">
      <c r="B15" s="167" t="s">
        <v>118</v>
      </c>
      <c r="C15" s="16"/>
      <c r="D15" s="22">
        <f>残高試算表B!G134</f>
        <v>80179.828999999998</v>
      </c>
      <c r="E15" s="52">
        <f>残高試算表B!G135</f>
        <v>-80179.828999999998</v>
      </c>
      <c r="F15" s="58"/>
      <c r="G15" s="4"/>
    </row>
    <row r="16" spans="2:10" ht="16.350000000000001" customHeight="1" x14ac:dyDescent="0.5">
      <c r="B16" s="167" t="s">
        <v>119</v>
      </c>
      <c r="C16" s="18"/>
      <c r="D16" s="15">
        <f>残高試算表B!G137</f>
        <v>463054.43</v>
      </c>
      <c r="E16" s="50">
        <f>残高試算表B!G138</f>
        <v>-463054.43</v>
      </c>
      <c r="F16" s="24"/>
      <c r="G16" s="4"/>
    </row>
    <row r="17" spans="2:7" ht="16.350000000000001" customHeight="1" x14ac:dyDescent="0.5">
      <c r="B17" s="167" t="s">
        <v>120</v>
      </c>
      <c r="C17" s="18"/>
      <c r="D17" s="15">
        <f>残高試算表B!G140</f>
        <v>-582862.27</v>
      </c>
      <c r="E17" s="50">
        <f>残高試算表B!G141</f>
        <v>582862.27</v>
      </c>
      <c r="F17" s="24"/>
      <c r="G17" s="4"/>
    </row>
    <row r="18" spans="2:7" ht="16.350000000000001" customHeight="1" x14ac:dyDescent="0.5">
      <c r="B18" s="167" t="s">
        <v>121</v>
      </c>
      <c r="C18" s="18"/>
      <c r="D18" s="15">
        <f>残高試算表B!G143</f>
        <v>269332.26299999998</v>
      </c>
      <c r="E18" s="50">
        <f>残高試算表B!G144</f>
        <v>-269332.26299999998</v>
      </c>
      <c r="F18" s="24"/>
      <c r="G18" s="4"/>
    </row>
    <row r="19" spans="2:7" ht="16.350000000000001" customHeight="1" x14ac:dyDescent="0.5">
      <c r="B19" s="167" t="s">
        <v>122</v>
      </c>
      <c r="C19" s="18"/>
      <c r="D19" s="15">
        <f>残高試算表B!G146</f>
        <v>-69344.593999999997</v>
      </c>
      <c r="E19" s="50">
        <f>残高試算表B!G147</f>
        <v>69344.593999999997</v>
      </c>
      <c r="F19" s="24"/>
      <c r="G19" s="4"/>
    </row>
    <row r="20" spans="2:7" ht="16.350000000000001" customHeight="1" x14ac:dyDescent="0.5">
      <c r="B20" s="167" t="s">
        <v>123</v>
      </c>
      <c r="C20" s="15">
        <f>残高試算表B!G148</f>
        <v>0</v>
      </c>
      <c r="D20" s="15">
        <f>残高試算表B!G148</f>
        <v>0</v>
      </c>
      <c r="E20" s="55"/>
      <c r="F20" s="24"/>
      <c r="G20" s="4"/>
    </row>
    <row r="21" spans="2:7" ht="16.350000000000001" customHeight="1" x14ac:dyDescent="0.5">
      <c r="B21" s="167" t="s">
        <v>180</v>
      </c>
      <c r="C21" s="15">
        <f>残高試算表B!G149</f>
        <v>0</v>
      </c>
      <c r="D21" s="15">
        <f>残高試算表B!G149</f>
        <v>0</v>
      </c>
      <c r="E21" s="55"/>
      <c r="F21" s="24"/>
      <c r="G21" s="4"/>
    </row>
    <row r="22" spans="2:7" ht="16.350000000000001" customHeight="1" x14ac:dyDescent="0.5">
      <c r="B22" s="167" t="s">
        <v>239</v>
      </c>
      <c r="C22" s="15">
        <f>残高試算表B!G150</f>
        <v>0</v>
      </c>
      <c r="D22" s="18"/>
      <c r="E22" s="18"/>
      <c r="F22" s="25">
        <f>残高試算表B!G150</f>
        <v>0</v>
      </c>
      <c r="G22" s="4"/>
    </row>
    <row r="23" spans="2:7" ht="16.350000000000001" customHeight="1" x14ac:dyDescent="0.5">
      <c r="B23" s="167" t="s">
        <v>240</v>
      </c>
      <c r="C23" s="15">
        <f>残高試算表B!G151</f>
        <v>0</v>
      </c>
      <c r="D23" s="18"/>
      <c r="E23" s="18"/>
      <c r="F23" s="25">
        <f>残高試算表B!G151</f>
        <v>0</v>
      </c>
      <c r="G23" s="4"/>
    </row>
    <row r="24" spans="2:7" ht="16.350000000000001" customHeight="1" x14ac:dyDescent="0.5">
      <c r="B24" s="167" t="s">
        <v>241</v>
      </c>
      <c r="C24" s="15">
        <f>残高試算表B!G152</f>
        <v>0</v>
      </c>
      <c r="D24" s="15">
        <f>残高試算表B!G153</f>
        <v>0</v>
      </c>
      <c r="E24" s="15">
        <f>残高試算表B!G154</f>
        <v>0</v>
      </c>
      <c r="F24" s="25">
        <f>残高試算表B!G155</f>
        <v>0</v>
      </c>
      <c r="G24" s="4"/>
    </row>
    <row r="25" spans="2:7" ht="16.350000000000001" customHeight="1" x14ac:dyDescent="0.5">
      <c r="B25" s="169" t="s">
        <v>181</v>
      </c>
      <c r="C25" s="15">
        <f>残高試算表B!G156</f>
        <v>5796.4780000000001</v>
      </c>
      <c r="D25" s="15">
        <f>残高試算表B!G157</f>
        <v>7731.7759999999998</v>
      </c>
      <c r="E25" s="53">
        <f>残高試算表B!G158</f>
        <v>-1935.298</v>
      </c>
      <c r="F25" s="59"/>
      <c r="G25" s="4"/>
    </row>
    <row r="26" spans="2:7" ht="16.350000000000001" customHeight="1" thickBot="1" x14ac:dyDescent="0.55000000000000004">
      <c r="B26" s="167" t="s">
        <v>182</v>
      </c>
      <c r="C26" s="26">
        <f>残高試算表B!G159</f>
        <v>61526.370999999999</v>
      </c>
      <c r="D26" s="26">
        <f>残高試算表B!G160</f>
        <v>87911.604999999996</v>
      </c>
      <c r="E26" s="54">
        <f>残高試算表B!G161</f>
        <v>-26385.234</v>
      </c>
      <c r="F26" s="27">
        <f>残高試算表B!G162</f>
        <v>0</v>
      </c>
      <c r="G26" s="4"/>
    </row>
    <row r="27" spans="2:7" ht="16.350000000000001" customHeight="1" thickBot="1" x14ac:dyDescent="0.55000000000000004">
      <c r="B27" s="170" t="s">
        <v>183</v>
      </c>
      <c r="C27" s="28">
        <f>残高試算表B!G163</f>
        <v>8127247.8449999997</v>
      </c>
      <c r="D27" s="28">
        <f>残高試算表B!G164</f>
        <v>13555075.046</v>
      </c>
      <c r="E27" s="56">
        <f>残高試算表B!G165</f>
        <v>-5427827.2010000004</v>
      </c>
      <c r="F27" s="29">
        <f>残高試算表B!G166</f>
        <v>0</v>
      </c>
      <c r="G27" s="4"/>
    </row>
    <row r="28" spans="2:7" ht="4.3499999999999996" customHeight="1" x14ac:dyDescent="0.5">
      <c r="D28" s="8"/>
      <c r="G28" s="5"/>
    </row>
    <row r="29" spans="2:7" x14ac:dyDescent="0.5">
      <c r="B29" s="178"/>
      <c r="C29" s="179"/>
      <c r="D29" s="179"/>
      <c r="E29" s="179"/>
      <c r="F29" s="179"/>
      <c r="G29" s="5"/>
    </row>
    <row r="30" spans="2:7" x14ac:dyDescent="0.5">
      <c r="B30" s="178"/>
      <c r="C30" s="179"/>
      <c r="D30" s="179"/>
      <c r="E30" s="179"/>
      <c r="F30" s="179"/>
      <c r="G30" s="5"/>
    </row>
    <row r="31" spans="2:7" x14ac:dyDescent="0.5">
      <c r="B31" s="178"/>
      <c r="C31" s="179"/>
      <c r="D31" s="179"/>
      <c r="E31" s="179"/>
      <c r="F31" s="179"/>
      <c r="G31" s="5"/>
    </row>
    <row r="32" spans="2:7" x14ac:dyDescent="0.5">
      <c r="B32" s="178"/>
      <c r="C32" s="179"/>
      <c r="D32" s="179"/>
      <c r="E32" s="179"/>
      <c r="F32" s="179"/>
      <c r="G32" s="5"/>
    </row>
    <row r="33" spans="2:7" x14ac:dyDescent="0.5">
      <c r="B33" s="178"/>
      <c r="C33" s="179"/>
      <c r="D33" s="179"/>
      <c r="E33" s="179"/>
      <c r="F33" s="179"/>
      <c r="G33" s="5"/>
    </row>
    <row r="34" spans="2:7" x14ac:dyDescent="0.5">
      <c r="B34" s="178"/>
      <c r="C34" s="179"/>
      <c r="D34" s="179"/>
      <c r="E34" s="179"/>
      <c r="F34" s="179"/>
      <c r="G34" s="5"/>
    </row>
    <row r="35" spans="2:7" x14ac:dyDescent="0.5">
      <c r="B35" s="178"/>
      <c r="C35" s="179"/>
      <c r="D35" s="179"/>
      <c r="E35" s="179"/>
      <c r="F35" s="179"/>
      <c r="G35" s="5"/>
    </row>
    <row r="36" spans="2:7" x14ac:dyDescent="0.5">
      <c r="B36" s="178"/>
      <c r="C36" s="179"/>
      <c r="D36" s="179"/>
      <c r="E36" s="179"/>
      <c r="F36" s="179"/>
      <c r="G36" s="5"/>
    </row>
    <row r="37" spans="2:7" x14ac:dyDescent="0.5">
      <c r="B37" s="178"/>
      <c r="C37" s="179"/>
      <c r="D37" s="179"/>
      <c r="E37" s="179"/>
      <c r="F37" s="179"/>
      <c r="G37" s="5"/>
    </row>
    <row r="38" spans="2:7" x14ac:dyDescent="0.5">
      <c r="B38" s="178"/>
      <c r="C38" s="179"/>
      <c r="D38" s="179"/>
      <c r="E38" s="179"/>
      <c r="F38" s="179"/>
      <c r="G38" s="5"/>
    </row>
    <row r="39" spans="2:7" x14ac:dyDescent="0.5">
      <c r="G39" s="5"/>
    </row>
    <row r="40" spans="2:7" x14ac:dyDescent="0.5">
      <c r="G40" s="5"/>
    </row>
    <row r="41" spans="2:7" x14ac:dyDescent="0.5">
      <c r="G41" s="5"/>
    </row>
    <row r="42" spans="2:7" x14ac:dyDescent="0.5">
      <c r="G42" s="5"/>
    </row>
    <row r="43" spans="2:7" x14ac:dyDescent="0.5">
      <c r="G43" s="5"/>
    </row>
    <row r="44" spans="2:7" x14ac:dyDescent="0.5">
      <c r="G44" s="5"/>
    </row>
    <row r="45" spans="2:7" x14ac:dyDescent="0.5">
      <c r="G45" s="5"/>
    </row>
    <row r="46" spans="2:7" x14ac:dyDescent="0.5">
      <c r="G46" s="5"/>
    </row>
    <row r="47" spans="2:7" x14ac:dyDescent="0.5">
      <c r="G47" s="5"/>
    </row>
    <row r="48" spans="2:7" x14ac:dyDescent="0.5">
      <c r="G48" s="5"/>
    </row>
    <row r="49" spans="7:7" x14ac:dyDescent="0.5">
      <c r="G49" s="5"/>
    </row>
    <row r="50" spans="7:7" x14ac:dyDescent="0.5">
      <c r="G50" s="5"/>
    </row>
    <row r="51" spans="7:7" x14ac:dyDescent="0.5">
      <c r="G51" s="5"/>
    </row>
    <row r="52" spans="7:7" x14ac:dyDescent="0.5">
      <c r="G52" s="5"/>
    </row>
    <row r="53" spans="7:7" x14ac:dyDescent="0.5">
      <c r="G53" s="5"/>
    </row>
  </sheetData>
  <mergeCells count="6">
    <mergeCell ref="I4:J4"/>
    <mergeCell ref="B7:B8"/>
    <mergeCell ref="C7:C8"/>
    <mergeCell ref="B2:F2"/>
    <mergeCell ref="B3:F3"/>
    <mergeCell ref="B4:F4"/>
  </mergeCells>
  <phoneticPr fontId="1"/>
  <printOptions horizontalCentered="1"/>
  <pageMargins left="0.6692913385826772" right="0.59055118110236227" top="0.59055118110236227" bottom="0.3937007874015748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貸借対照表</vt:lpstr>
      <vt:lpstr>行政コスト計算書</vt:lpstr>
      <vt:lpstr>純資産変動計算書</vt:lpstr>
      <vt:lpstr>資金収支計算書</vt:lpstr>
      <vt:lpstr>残高試算表</vt:lpstr>
      <vt:lpstr>集計A</vt:lpstr>
      <vt:lpstr>貸借対照表B</vt:lpstr>
      <vt:lpstr>行政コスト計算書B</vt:lpstr>
      <vt:lpstr>純資産変動計算書B</vt:lpstr>
      <vt:lpstr>資金収支計算書B</vt:lpstr>
      <vt:lpstr>残高試算表B</vt:lpstr>
      <vt:lpstr>集計B</vt:lpstr>
      <vt:lpstr>貸借対照表C</vt:lpstr>
      <vt:lpstr>行政コスト計算書C</vt:lpstr>
      <vt:lpstr>純資産変動計算書C</vt:lpstr>
      <vt:lpstr>資金収支計算書C</vt:lpstr>
      <vt:lpstr>残高試算表C</vt:lpstr>
      <vt:lpstr>集計C</vt:lpstr>
      <vt:lpstr>データ</vt:lpstr>
      <vt:lpstr>データ詳細</vt:lpstr>
      <vt:lpstr>純資産変動計算書!Print_Area</vt:lpstr>
      <vt:lpstr>純資産変動計算書B!Print_Area</vt:lpstr>
      <vt:lpstr>純資産変動計算書C!Print_Area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venas</dc:creator>
  <cp:lastModifiedBy>渡邊 美友</cp:lastModifiedBy>
  <cp:lastPrinted>2025-04-22T00:09:26Z</cp:lastPrinted>
  <dcterms:created xsi:type="dcterms:W3CDTF">2020-10-06T09:51:34Z</dcterms:created>
  <dcterms:modified xsi:type="dcterms:W3CDTF">2026-02-10T06:24:52Z</dcterms:modified>
</cp:coreProperties>
</file>